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lity Improvement Dept\01 SEH FOCUS PDSA Standard Work\"/>
    </mc:Choice>
  </mc:AlternateContent>
  <xr:revisionPtr revIDLastSave="0" documentId="13_ncr:1_{78927457-CC8B-471C-A0E3-FEB095520EE8}" xr6:coauthVersionLast="47" xr6:coauthVersionMax="47" xr10:uidLastSave="{00000000-0000-0000-0000-000000000000}"/>
  <bookViews>
    <workbookView xWindow="28680" yWindow="-120" windowWidth="29040" windowHeight="16440" tabRatio="939" xr2:uid="{00000000-000D-0000-FFFF-FFFF00000000}"/>
  </bookViews>
  <sheets>
    <sheet name="Progress Report" sheetId="18" r:id="rId1"/>
    <sheet name="Workplan" sheetId="1" r:id="rId2"/>
    <sheet name="WWW Plan Exec Eval- Post-HO" sheetId="25" r:id="rId3"/>
    <sheet name="Gantt Chart" sheetId="6" r:id="rId4"/>
    <sheet name="Meeting Dates" sheetId="7" r:id="rId5"/>
    <sheet name="Communication Plan" sheetId="24" r:id="rId6"/>
    <sheet name="WWW Plan" sheetId="23" r:id="rId7"/>
    <sheet name="Just-Do-It List" sheetId="26" r:id="rId8"/>
    <sheet name="PDSA Test of Change" sheetId="22" r:id="rId9"/>
    <sheet name="Links Page" sheetId="15" r:id="rId10"/>
    <sheet name="WWW Plan Instructions" sheetId="17" r:id="rId11"/>
    <sheet name="Progress Report Example_FOCUS" sheetId="13" r:id="rId12"/>
    <sheet name="Progress Report Example_PDSA" sheetId="14" r:id="rId13"/>
    <sheet name="Menus" sheetId="21" r:id="rId14"/>
    <sheet name="Summary" sheetId="8" state="hidden" r:id="rId15"/>
    <sheet name="Change Requests" sheetId="9" state="hidden" r:id="rId16"/>
    <sheet name="Action Items and Issues " sheetId="10" state="hidden" r:id="rId17"/>
  </sheets>
  <definedNames>
    <definedName name="_xlnm._FilterDatabase" localSheetId="16" hidden="1">'Action Items and Issues '!$B$3:$J$31</definedName>
    <definedName name="_xlnm._FilterDatabase" localSheetId="15" hidden="1">'Change Requests'!$D$3:$E$34</definedName>
    <definedName name="_xlnm._FilterDatabase" localSheetId="6" hidden="1">'WWW Plan'!$B$5:$H$5</definedName>
    <definedName name="_xlnm._FilterDatabase" localSheetId="10" hidden="1">'WWW Plan Instructions'!$C$5:$G$10</definedName>
    <definedName name="DYN_PRINT_AREA" localSheetId="0">OFFSET(#REF!,0,0,4+COUNTA(#REF!),8)</definedName>
    <definedName name="DYN_PRINT_AREA" localSheetId="10">OFFSET('WWW Plan Instructions'!$B$2,0,0,4+COUNTA('WWW Plan Instructions'!$C$6:$C$10),8)</definedName>
    <definedName name="DYN_PRINT_AREA">OFFSET(#REF!,0,0,4+COUNTA(#REF!),8)</definedName>
    <definedName name="Holidays" localSheetId="8">#REF!</definedName>
    <definedName name="Holidays" localSheetId="0">Workplan!$AC$8:$AC$35</definedName>
    <definedName name="Holidays" localSheetId="6">#REF!</definedName>
    <definedName name="Holidays">Workplan!$AC$8:$AC$35</definedName>
    <definedName name="_xlnm.Print_Area" localSheetId="16">'Action Items and Issues '!$B$1:$J$31</definedName>
    <definedName name="_xlnm.Print_Area" localSheetId="15">'Change Requests'!$A$1:$G$34</definedName>
    <definedName name="_xlnm.Print_Area" localSheetId="3">'Gantt Chart'!$A$1:$BI$47</definedName>
    <definedName name="_xlnm.Print_Area" localSheetId="8">'PDSA Test of Change'!$A$1:$N$35</definedName>
    <definedName name="_xlnm.Print_Area" localSheetId="0">'Progress Report'!$B$1:$I$19</definedName>
    <definedName name="_xlnm.Print_Area" localSheetId="1">Workplan!$B$1:$N$41</definedName>
    <definedName name="_xlnm.Print_Area" localSheetId="6">DYN_PRINT_AREA</definedName>
    <definedName name="_xlnm.Print_Area" localSheetId="10">'WWW Plan Instructions'!DYN_PRINT_AREA</definedName>
    <definedName name="_xlnm.Print_Titles" localSheetId="15">'Change Requests'!$1:$1</definedName>
    <definedName name="_xlnm.Print_Titles" localSheetId="1">Workplan!$1:$6</definedName>
    <definedName name="WeekRange" localSheetId="8">#REF!</definedName>
    <definedName name="WeekRange" localSheetId="0">'Gantt Chart'!$J$6:$BI$7</definedName>
    <definedName name="WeekRange" localSheetId="6">#REF!</definedName>
    <definedName name="WeekRange">'Gantt Chart'!$J$6:$BI$7</definedName>
    <definedName name="Workplan" localSheetId="8">#REF!</definedName>
    <definedName name="Workplan" localSheetId="0">Workplan!$B$7:$O$41</definedName>
    <definedName name="Workplan" localSheetId="6">#REF!</definedName>
    <definedName name="Workplan">Workplan!$B$7:$O$41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5" l="1"/>
  <c r="B10" i="25"/>
  <c r="B11" i="25"/>
  <c r="B12" i="25"/>
  <c r="B13" i="25"/>
  <c r="B14" i="25"/>
  <c r="B15" i="25"/>
  <c r="B16" i="25"/>
  <c r="B17" i="25"/>
  <c r="B9" i="25"/>
  <c r="B5" i="25"/>
  <c r="O39" i="1"/>
  <c r="O40" i="1" s="1"/>
  <c r="O41" i="1" s="1"/>
  <c r="J31" i="1"/>
  <c r="G114" i="23"/>
  <c r="G102" i="23"/>
  <c r="G90" i="23"/>
  <c r="G78" i="23"/>
  <c r="G66" i="23"/>
  <c r="G54" i="23"/>
  <c r="G42" i="23"/>
  <c r="G30" i="23"/>
  <c r="G18" i="23"/>
  <c r="G6" i="23"/>
  <c r="H3" i="21" l="1"/>
  <c r="I3" i="21" s="1"/>
  <c r="H4" i="21"/>
  <c r="I4" i="21" s="1"/>
  <c r="H5" i="21"/>
  <c r="I5" i="21" s="1"/>
  <c r="H6" i="21"/>
  <c r="I6" i="21" s="1"/>
  <c r="H7" i="21"/>
  <c r="I7" i="21" s="1"/>
  <c r="H8" i="21"/>
  <c r="I8" i="21" s="1"/>
  <c r="H9" i="21"/>
  <c r="I9" i="21" s="1"/>
  <c r="H10" i="21"/>
  <c r="I10" i="21" s="1"/>
  <c r="H11" i="21"/>
  <c r="I11" i="21" s="1"/>
  <c r="H2" i="21"/>
  <c r="I2" i="21" s="1"/>
  <c r="F18" i="23"/>
  <c r="F30" i="23"/>
  <c r="F42" i="23"/>
  <c r="F54" i="23"/>
  <c r="F66" i="23"/>
  <c r="F78" i="23"/>
  <c r="F90" i="23"/>
  <c r="F102" i="23"/>
  <c r="F114" i="23" l="1"/>
  <c r="F6" i="23"/>
  <c r="B2" i="23"/>
  <c r="E114" i="23"/>
  <c r="E102" i="23"/>
  <c r="E90" i="23"/>
  <c r="E78" i="23"/>
  <c r="E66" i="23"/>
  <c r="E54" i="23"/>
  <c r="E42" i="23"/>
  <c r="E30" i="23"/>
  <c r="E18" i="23"/>
  <c r="E6" i="23"/>
  <c r="J38" i="1"/>
  <c r="K31" i="1"/>
  <c r="J9" i="1"/>
  <c r="J8" i="1"/>
  <c r="K9" i="1" l="1"/>
  <c r="K7" i="1" s="1"/>
  <c r="J7" i="1"/>
  <c r="K38" i="1"/>
  <c r="J33" i="1"/>
  <c r="K33" i="1" s="1"/>
  <c r="J32" i="1"/>
  <c r="J34" i="1"/>
  <c r="K34" i="1" s="1"/>
  <c r="B8" i="1"/>
  <c r="B1" i="21"/>
  <c r="B35" i="7"/>
  <c r="B36" i="7" s="1"/>
  <c r="B37" i="7" s="1"/>
  <c r="B38" i="7" s="1"/>
  <c r="B39" i="7" s="1"/>
  <c r="B40" i="7" s="1"/>
  <c r="B41" i="7" s="1"/>
  <c r="B42" i="7" s="1"/>
  <c r="B43" i="7" s="1"/>
  <c r="B44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C18" i="7"/>
  <c r="C19" i="7"/>
  <c r="C20" i="7"/>
  <c r="C21" i="7"/>
  <c r="C22" i="7"/>
  <c r="C23" i="7"/>
  <c r="C24" i="7"/>
  <c r="C25" i="7"/>
  <c r="C26" i="7"/>
  <c r="A18" i="7"/>
  <c r="A19" i="7"/>
  <c r="A20" i="7"/>
  <c r="A21" i="7"/>
  <c r="A22" i="7"/>
  <c r="A23" i="7"/>
  <c r="A24" i="7"/>
  <c r="A25" i="7"/>
  <c r="A26" i="7"/>
  <c r="J11" i="1" l="1"/>
  <c r="K11" i="1" s="1"/>
  <c r="K32" i="1"/>
  <c r="J36" i="1"/>
  <c r="K36" i="1" s="1"/>
  <c r="J39" i="1" s="1"/>
  <c r="J35" i="1"/>
  <c r="K35" i="1" s="1"/>
  <c r="B11" i="1"/>
  <c r="B9" i="1"/>
  <c r="O10" i="1"/>
  <c r="O11" i="1" s="1"/>
  <c r="O12" i="1" s="1"/>
  <c r="O15" i="1"/>
  <c r="O16" i="1" s="1"/>
  <c r="O21" i="1"/>
  <c r="O22" i="1" s="1"/>
  <c r="O26" i="1"/>
  <c r="O27" i="1" s="1"/>
  <c r="O30" i="1"/>
  <c r="O31" i="1" s="1"/>
  <c r="O32" i="1" s="1"/>
  <c r="O33" i="1" s="1"/>
  <c r="O34" i="1" s="1"/>
  <c r="O35" i="1" s="1"/>
  <c r="O36" i="1" s="1"/>
  <c r="O37" i="1"/>
  <c r="O38" i="1" s="1"/>
  <c r="O7" i="1"/>
  <c r="O8" i="1" s="1"/>
  <c r="O9" i="1" s="1"/>
  <c r="I26" i="6"/>
  <c r="I27" i="6"/>
  <c r="I28" i="6"/>
  <c r="D26" i="6"/>
  <c r="D27" i="6"/>
  <c r="D28" i="6"/>
  <c r="C26" i="6"/>
  <c r="C27" i="6"/>
  <c r="C28" i="6"/>
  <c r="A26" i="6"/>
  <c r="A27" i="6"/>
  <c r="A28" i="6"/>
  <c r="K30" i="1" l="1"/>
  <c r="J30" i="1"/>
  <c r="J12" i="1"/>
  <c r="K39" i="1"/>
  <c r="A5" i="7"/>
  <c r="A6" i="7"/>
  <c r="A18" i="6"/>
  <c r="B12" i="1"/>
  <c r="B13" i="1"/>
  <c r="O17" i="1"/>
  <c r="O28" i="1"/>
  <c r="O13" i="1"/>
  <c r="C6" i="7"/>
  <c r="O23" i="1"/>
  <c r="O24" i="1" s="1"/>
  <c r="O25" i="1" s="1"/>
  <c r="C5" i="7"/>
  <c r="J40" i="1" l="1"/>
  <c r="K12" i="1"/>
  <c r="A19" i="6"/>
  <c r="A20" i="6"/>
  <c r="B14" i="1"/>
  <c r="O18" i="1"/>
  <c r="O29" i="1"/>
  <c r="O14" i="1"/>
  <c r="C7" i="7"/>
  <c r="B1" i="18"/>
  <c r="H2" i="18"/>
  <c r="J16" i="1" l="1"/>
  <c r="J13" i="1"/>
  <c r="K40" i="1"/>
  <c r="B17" i="1"/>
  <c r="A22" i="6"/>
  <c r="A8" i="7"/>
  <c r="B16" i="1"/>
  <c r="A23" i="6"/>
  <c r="A21" i="6"/>
  <c r="C9" i="7"/>
  <c r="A7" i="7"/>
  <c r="O20" i="1"/>
  <c r="F5" i="1"/>
  <c r="J41" i="1" l="1"/>
  <c r="J37" i="1" s="1"/>
  <c r="K13" i="1"/>
  <c r="K16" i="1"/>
  <c r="B18" i="1"/>
  <c r="C10" i="7"/>
  <c r="C11" i="7"/>
  <c r="B19" i="1"/>
  <c r="A9" i="7"/>
  <c r="C8" i="7"/>
  <c r="B20" i="1"/>
  <c r="B22" i="1" s="1"/>
  <c r="B10" i="17"/>
  <c r="B9" i="17"/>
  <c r="B8" i="17"/>
  <c r="B7" i="17"/>
  <c r="B6" i="17"/>
  <c r="E8" i="17"/>
  <c r="E7" i="17"/>
  <c r="F6" i="17"/>
  <c r="E6" i="17"/>
  <c r="J17" i="1" l="1"/>
  <c r="J14" i="1"/>
  <c r="J10" i="1" s="1"/>
  <c r="K41" i="1"/>
  <c r="K37" i="1" s="1"/>
  <c r="A13" i="7"/>
  <c r="B25" i="1"/>
  <c r="B23" i="1"/>
  <c r="B24" i="1" s="1"/>
  <c r="C14" i="7"/>
  <c r="A25" i="6"/>
  <c r="A10" i="7"/>
  <c r="A24" i="6"/>
  <c r="C12" i="7"/>
  <c r="A11" i="7"/>
  <c r="A15" i="6"/>
  <c r="A14" i="6"/>
  <c r="A13" i="6"/>
  <c r="A12" i="6"/>
  <c r="A11" i="6"/>
  <c r="A10" i="6"/>
  <c r="A9" i="6"/>
  <c r="L37" i="1"/>
  <c r="L30" i="1"/>
  <c r="L26" i="1"/>
  <c r="L21" i="1"/>
  <c r="L15" i="1"/>
  <c r="L7" i="1"/>
  <c r="N8" i="1"/>
  <c r="L10" i="1"/>
  <c r="A2" i="7"/>
  <c r="A3" i="6"/>
  <c r="I1" i="6"/>
  <c r="J6" i="6" s="1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AJ6" i="6" s="1"/>
  <c r="AK6" i="6" s="1"/>
  <c r="AL6" i="6" s="1"/>
  <c r="AM6" i="6" s="1"/>
  <c r="AN6" i="6" s="1"/>
  <c r="AO6" i="6" s="1"/>
  <c r="AP6" i="6" s="1"/>
  <c r="AQ6" i="6" s="1"/>
  <c r="AR6" i="6" s="1"/>
  <c r="AS6" i="6" s="1"/>
  <c r="AT6" i="6" s="1"/>
  <c r="AU6" i="6" s="1"/>
  <c r="AV6" i="6" s="1"/>
  <c r="AW6" i="6" s="1"/>
  <c r="AX6" i="6" s="1"/>
  <c r="AY6" i="6" s="1"/>
  <c r="AZ6" i="6" s="1"/>
  <c r="BA6" i="6" s="1"/>
  <c r="BB6" i="6" s="1"/>
  <c r="BC6" i="6" s="1"/>
  <c r="BD6" i="6" s="1"/>
  <c r="BE6" i="6" s="1"/>
  <c r="BF6" i="6" s="1"/>
  <c r="BG6" i="6" s="1"/>
  <c r="BH6" i="6" s="1"/>
  <c r="BI6" i="6" s="1"/>
  <c r="K31" i="10"/>
  <c r="A31" i="10"/>
  <c r="K30" i="10"/>
  <c r="A30" i="10"/>
  <c r="K29" i="10"/>
  <c r="A29" i="10"/>
  <c r="K28" i="10"/>
  <c r="A28" i="10"/>
  <c r="K27" i="10"/>
  <c r="A27" i="10"/>
  <c r="K26" i="10"/>
  <c r="A26" i="10"/>
  <c r="K25" i="10"/>
  <c r="A25" i="10"/>
  <c r="K24" i="10"/>
  <c r="A24" i="10"/>
  <c r="K23" i="10"/>
  <c r="A23" i="10"/>
  <c r="K22" i="10"/>
  <c r="A22" i="10"/>
  <c r="K21" i="10"/>
  <c r="A21" i="10"/>
  <c r="K20" i="10"/>
  <c r="A20" i="10"/>
  <c r="K19" i="10"/>
  <c r="A19" i="10"/>
  <c r="K18" i="10"/>
  <c r="A18" i="10"/>
  <c r="K17" i="10"/>
  <c r="A17" i="10"/>
  <c r="K16" i="10"/>
  <c r="A16" i="10"/>
  <c r="K15" i="10"/>
  <c r="A15" i="10"/>
  <c r="K14" i="10"/>
  <c r="A14" i="10"/>
  <c r="K13" i="10"/>
  <c r="A13" i="10"/>
  <c r="K12" i="10"/>
  <c r="A12" i="10"/>
  <c r="K11" i="10"/>
  <c r="A11" i="10"/>
  <c r="K10" i="10"/>
  <c r="A10" i="10"/>
  <c r="K9" i="10"/>
  <c r="A9" i="10"/>
  <c r="K8" i="10"/>
  <c r="A8" i="10"/>
  <c r="K7" i="10"/>
  <c r="A7" i="10"/>
  <c r="K6" i="10"/>
  <c r="A6" i="10"/>
  <c r="K5" i="10"/>
  <c r="A5" i="10"/>
  <c r="K4" i="10"/>
  <c r="A4" i="10"/>
  <c r="A3" i="10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B4" i="8"/>
  <c r="K7" i="6"/>
  <c r="L7" i="6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AJ7" i="6" s="1"/>
  <c r="AK7" i="6" s="1"/>
  <c r="AL7" i="6" s="1"/>
  <c r="AM7" i="6" s="1"/>
  <c r="AN7" i="6" s="1"/>
  <c r="AO7" i="6" s="1"/>
  <c r="AP7" i="6" s="1"/>
  <c r="AQ7" i="6" s="1"/>
  <c r="AR7" i="6" s="1"/>
  <c r="AS7" i="6" s="1"/>
  <c r="AT7" i="6" s="1"/>
  <c r="AU7" i="6" s="1"/>
  <c r="AV7" i="6" s="1"/>
  <c r="AW7" i="6" s="1"/>
  <c r="AX7" i="6" s="1"/>
  <c r="AY7" i="6" s="1"/>
  <c r="AZ7" i="6" s="1"/>
  <c r="BA7" i="6" s="1"/>
  <c r="BB7" i="6" s="1"/>
  <c r="BC7" i="6" s="1"/>
  <c r="BD7" i="6" s="1"/>
  <c r="BE7" i="6" s="1"/>
  <c r="BF7" i="6" s="1"/>
  <c r="BG7" i="6" s="1"/>
  <c r="BH7" i="6" s="1"/>
  <c r="BI7" i="6" s="1"/>
  <c r="K14" i="1" l="1"/>
  <c r="K10" i="1" s="1"/>
  <c r="K17" i="1"/>
  <c r="C15" i="7"/>
  <c r="C16" i="7"/>
  <c r="A14" i="7"/>
  <c r="A15" i="7"/>
  <c r="B27" i="1"/>
  <c r="A12" i="7"/>
  <c r="C13" i="7"/>
  <c r="C9" i="6"/>
  <c r="E9" i="6" s="1"/>
  <c r="J18" i="1" l="1"/>
  <c r="A17" i="7"/>
  <c r="C17" i="7"/>
  <c r="B28" i="1"/>
  <c r="A16" i="7"/>
  <c r="N9" i="1"/>
  <c r="N7" i="1"/>
  <c r="H9" i="6"/>
  <c r="K18" i="1" l="1"/>
  <c r="B29" i="1"/>
  <c r="C18" i="6"/>
  <c r="E18" i="6" s="1"/>
  <c r="D9" i="6"/>
  <c r="F9" i="6" s="1"/>
  <c r="G9" i="6" s="1"/>
  <c r="J20" i="1" l="1"/>
  <c r="J19" i="1"/>
  <c r="B31" i="1"/>
  <c r="D18" i="6"/>
  <c r="F18" i="6" s="1"/>
  <c r="G18" i="6" s="1"/>
  <c r="N11" i="1"/>
  <c r="I18" i="6" s="1"/>
  <c r="I9" i="6"/>
  <c r="H18" i="6"/>
  <c r="K20" i="1" l="1"/>
  <c r="J15" i="1"/>
  <c r="K19" i="1"/>
  <c r="B32" i="1"/>
  <c r="N12" i="1"/>
  <c r="I19" i="6" s="1"/>
  <c r="C19" i="6"/>
  <c r="E19" i="6" s="1"/>
  <c r="K15" i="1" l="1"/>
  <c r="J22" i="1"/>
  <c r="B33" i="1"/>
  <c r="B34" i="1" s="1"/>
  <c r="B35" i="1" s="1"/>
  <c r="B36" i="1" s="1"/>
  <c r="B38" i="1" s="1"/>
  <c r="B39" i="1" s="1"/>
  <c r="B40" i="1" s="1"/>
  <c r="B41" i="1" s="1"/>
  <c r="N41" i="1" s="1"/>
  <c r="H19" i="6"/>
  <c r="D19" i="6"/>
  <c r="F19" i="6" s="1"/>
  <c r="G19" i="6" s="1"/>
  <c r="K22" i="1" l="1"/>
  <c r="C20" i="6"/>
  <c r="J23" i="1" l="1"/>
  <c r="E20" i="6"/>
  <c r="H20" i="6"/>
  <c r="D20" i="6"/>
  <c r="F20" i="6" s="1"/>
  <c r="N13" i="1"/>
  <c r="I20" i="6" s="1"/>
  <c r="K23" i="1" l="1"/>
  <c r="C10" i="6"/>
  <c r="H10" i="6" s="1"/>
  <c r="G20" i="6"/>
  <c r="N10" i="1"/>
  <c r="C21" i="6"/>
  <c r="J24" i="1" l="1"/>
  <c r="C22" i="6"/>
  <c r="H22" i="6" s="1"/>
  <c r="E10" i="6"/>
  <c r="E21" i="6"/>
  <c r="H21" i="6"/>
  <c r="D21" i="6"/>
  <c r="F21" i="6" s="1"/>
  <c r="N14" i="1"/>
  <c r="I21" i="6" s="1"/>
  <c r="N17" i="1"/>
  <c r="D10" i="6"/>
  <c r="F10" i="6" s="1"/>
  <c r="K24" i="1" l="1"/>
  <c r="G10" i="6"/>
  <c r="E22" i="6"/>
  <c r="G21" i="6"/>
  <c r="D22" i="6"/>
  <c r="F22" i="6" s="1"/>
  <c r="I10" i="6"/>
  <c r="N16" i="1"/>
  <c r="I22" i="6" s="1"/>
  <c r="J25" i="1" l="1"/>
  <c r="J21" i="1" s="1"/>
  <c r="G22" i="6"/>
  <c r="K25" i="1" l="1"/>
  <c r="K21" i="1" s="1"/>
  <c r="N31" i="1"/>
  <c r="J27" i="1" l="1"/>
  <c r="N33" i="1"/>
  <c r="K27" i="1" l="1"/>
  <c r="N39" i="1"/>
  <c r="J28" i="1" l="1"/>
  <c r="N37" i="1"/>
  <c r="N38" i="1"/>
  <c r="K28" i="1" l="1"/>
  <c r="C15" i="6"/>
  <c r="N40" i="1"/>
  <c r="J29" i="1" l="1"/>
  <c r="J26" i="1" s="1"/>
  <c r="D15" i="6"/>
  <c r="F15" i="6" s="1"/>
  <c r="H15" i="6"/>
  <c r="E15" i="6"/>
  <c r="K29" i="1" l="1"/>
  <c r="K26" i="1" s="1"/>
  <c r="G15" i="6"/>
  <c r="I15" i="6"/>
  <c r="C23" i="6" l="1"/>
  <c r="D23" i="6" l="1"/>
  <c r="F23" i="6" s="1"/>
  <c r="I23" i="6"/>
  <c r="E23" i="6"/>
  <c r="H23" i="6"/>
  <c r="G23" i="6" l="1"/>
  <c r="C24" i="6"/>
  <c r="E24" i="6" s="1"/>
  <c r="N19" i="1" l="1"/>
  <c r="N18" i="1"/>
  <c r="I24" i="6" s="1"/>
  <c r="H24" i="6"/>
  <c r="D24" i="6"/>
  <c r="F24" i="6" s="1"/>
  <c r="G24" i="6" s="1"/>
  <c r="C11" i="6" l="1"/>
  <c r="C25" i="6"/>
  <c r="N15" i="1"/>
  <c r="H26" i="6"/>
  <c r="D25" i="6" l="1"/>
  <c r="F25" i="6" s="1"/>
  <c r="N20" i="1"/>
  <c r="I25" i="6" s="1"/>
  <c r="H25" i="6"/>
  <c r="E25" i="6"/>
  <c r="H11" i="6"/>
  <c r="E11" i="6"/>
  <c r="F26" i="6"/>
  <c r="G25" i="6" l="1"/>
  <c r="E26" i="6"/>
  <c r="G26" i="6" s="1"/>
  <c r="D11" i="6"/>
  <c r="F11" i="6" s="1"/>
  <c r="G11" i="6" s="1"/>
  <c r="I11" i="6"/>
  <c r="N22" i="1" l="1"/>
  <c r="H27" i="6"/>
  <c r="E27" i="6"/>
  <c r="F27" i="6"/>
  <c r="N23" i="1" l="1"/>
  <c r="G27" i="6"/>
  <c r="H28" i="6"/>
  <c r="E28" i="6"/>
  <c r="F28" i="6"/>
  <c r="G28" i="6" l="1"/>
  <c r="N24" i="1" l="1"/>
  <c r="C12" i="6" l="1"/>
  <c r="E12" i="6" l="1"/>
  <c r="H12" i="6"/>
  <c r="N25" i="1"/>
  <c r="N21" i="1"/>
  <c r="N28" i="1" l="1"/>
  <c r="N29" i="1"/>
  <c r="N27" i="1"/>
  <c r="D12" i="6"/>
  <c r="F12" i="6" s="1"/>
  <c r="G12" i="6" s="1"/>
  <c r="N26" i="1" l="1"/>
  <c r="C13" i="6"/>
  <c r="E13" i="6" s="1"/>
  <c r="I12" i="6"/>
  <c r="I13" i="6" l="1"/>
  <c r="D13" i="6"/>
  <c r="F13" i="6" s="1"/>
  <c r="G13" i="6" s="1"/>
  <c r="H13" i="6"/>
  <c r="N36" i="1" l="1"/>
  <c r="N34" i="1" l="1"/>
  <c r="N35" i="1"/>
  <c r="N32" i="1"/>
  <c r="D14" i="6" l="1"/>
  <c r="F14" i="6" s="1"/>
  <c r="C14" i="6"/>
  <c r="H14" i="6" s="1"/>
  <c r="N30" i="1" l="1"/>
  <c r="N4" i="1" s="1"/>
  <c r="E14" i="6"/>
  <c r="G14" i="6" s="1"/>
  <c r="N3" i="1" l="1"/>
  <c r="N5" i="1"/>
  <c r="I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tc={91F6CEA9-22AD-47CE-AA12-BF4BBB2FB3D4}</author>
  </authors>
  <commentList>
    <comment ref="J31" authorId="0" shapeId="0" xr:uid="{91F6CEA9-22AD-47CE-AA12-BF4BBB2FB3D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cell starts with the Completed Date of the Solution Set Approval, PDSA is the next half of project work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SDavies</author>
    <author>Kronos Incorporated</author>
  </authors>
  <commentList>
    <comment ref="B13" authorId="0" shapeId="0" xr:uid="{00000000-0006-0000-0900-000001000000}">
      <text>
        <r>
          <rPr>
            <sz val="8"/>
            <color indexed="81"/>
            <rFont val="Tahoma"/>
            <family val="2"/>
          </rPr>
          <t>Select one of the following:
Red - major issues
Amber - minor issues
Green - on target</t>
        </r>
      </text>
    </comment>
    <comment ref="B15" authorId="0" shapeId="0" xr:uid="{00000000-0006-0000-0900-000002000000}">
      <text>
        <r>
          <rPr>
            <sz val="8"/>
            <color indexed="81"/>
            <rFont val="Tahoma"/>
            <family val="2"/>
          </rPr>
          <t>Select one of the following:
Red - major issues
Amber - minor issues
Green - on target</t>
        </r>
      </text>
    </comment>
    <comment ref="B16" authorId="0" shapeId="0" xr:uid="{00000000-0006-0000-0900-000003000000}">
      <text>
        <r>
          <rPr>
            <sz val="8"/>
            <color indexed="81"/>
            <rFont val="Tahoma"/>
            <family val="2"/>
          </rPr>
          <t>Select one of the following:
Red - major issues
Amber - minor issues
Green - on target</t>
        </r>
      </text>
    </comment>
    <comment ref="B17" authorId="0" shapeId="0" xr:uid="{00000000-0006-0000-0900-000004000000}">
      <text>
        <r>
          <rPr>
            <sz val="8"/>
            <color indexed="81"/>
            <rFont val="Tahoma"/>
            <family val="2"/>
          </rPr>
          <t>Select one of the following:
Red - major issues
Amber - minor issues
Green - on target</t>
        </r>
      </text>
    </comment>
    <comment ref="B18" authorId="0" shapeId="0" xr:uid="{00000000-0006-0000-0900-000005000000}">
      <text>
        <r>
          <rPr>
            <sz val="8"/>
            <color indexed="81"/>
            <rFont val="Tahoma"/>
            <family val="2"/>
          </rPr>
          <t>Select one of the following:
Red - major issues
Amber - minor issues
Green - on target</t>
        </r>
      </text>
    </comment>
    <comment ref="B19" authorId="0" shapeId="0" xr:uid="{00000000-0006-0000-0900-000006000000}">
      <text>
        <r>
          <rPr>
            <sz val="8"/>
            <color indexed="81"/>
            <rFont val="Tahoma"/>
            <family val="2"/>
          </rPr>
          <t>Select one of the following:
Red - major issues
Amber - minor issues
Green - on target</t>
        </r>
      </text>
    </comment>
    <comment ref="B20" authorId="0" shapeId="0" xr:uid="{00000000-0006-0000-0900-000007000000}">
      <text>
        <r>
          <rPr>
            <sz val="8"/>
            <color indexed="81"/>
            <rFont val="Tahoma"/>
            <family val="2"/>
          </rPr>
          <t>Select one of the following:
Red - major issues
Amber - minor issues
Green - on target</t>
        </r>
      </text>
    </comment>
    <comment ref="A23" authorId="1" shapeId="0" xr:uid="{00000000-0006-0000-0900-000008000000}">
      <text>
        <r>
          <rPr>
            <b/>
            <sz val="8"/>
            <color indexed="81"/>
            <rFont val="Tahoma"/>
            <family val="2"/>
          </rPr>
          <t>Kronos Incorporated:</t>
        </r>
        <r>
          <rPr>
            <sz val="8"/>
            <color indexed="81"/>
            <rFont val="Tahoma"/>
            <family val="2"/>
          </rPr>
          <t xml:space="preserve">
Information for deliverables may be captured in this area as well.</t>
        </r>
      </text>
    </comment>
    <comment ref="A25" authorId="1" shapeId="0" xr:uid="{00000000-0006-0000-0900-000009000000}">
      <text>
        <r>
          <rPr>
            <b/>
            <sz val="8"/>
            <color indexed="81"/>
            <rFont val="Tahoma"/>
            <family val="2"/>
          </rPr>
          <t>Kronos Incorporated:</t>
        </r>
        <r>
          <rPr>
            <sz val="8"/>
            <color indexed="81"/>
            <rFont val="Tahoma"/>
            <family val="2"/>
          </rPr>
          <t xml:space="preserve">
all dates entered will be displayed in the following format:
dd/mm/yy</t>
        </r>
      </text>
    </comment>
    <comment ref="I25" authorId="1" shapeId="0" xr:uid="{00000000-0006-0000-0900-00000A000000}">
      <text>
        <r>
          <rPr>
            <b/>
            <sz val="8"/>
            <color indexed="81"/>
            <rFont val="Tahoma"/>
            <family val="2"/>
          </rPr>
          <t>Kronos Incorporated:</t>
        </r>
        <r>
          <rPr>
            <sz val="8"/>
            <color indexed="81"/>
            <rFont val="Tahoma"/>
            <family val="2"/>
          </rPr>
          <t xml:space="preserve">
Be sure to include a note indicating if an official sign-off was obtained.</t>
        </r>
      </text>
    </comment>
    <comment ref="A33" authorId="1" shapeId="0" xr:uid="{00000000-0006-0000-0900-00000B000000}">
      <text>
        <r>
          <rPr>
            <b/>
            <sz val="8"/>
            <color indexed="81"/>
            <rFont val="Tahoma"/>
            <family val="2"/>
          </rPr>
          <t>Kronos Incorporated:</t>
        </r>
        <r>
          <rPr>
            <sz val="8"/>
            <color indexed="81"/>
            <rFont val="Tahoma"/>
            <family val="2"/>
          </rPr>
          <t xml:space="preserve">
Insert the top 3 critical project issues/risk. If more than 3 issues advise reader to refer to the issue and or risk log within the Project workbook.
</t>
        </r>
      </text>
    </comment>
    <comment ref="A39" authorId="1" shapeId="0" xr:uid="{00000000-0006-0000-0900-00000C000000}">
      <text>
        <r>
          <rPr>
            <b/>
            <sz val="8"/>
            <color indexed="81"/>
            <rFont val="Tahoma"/>
            <family val="2"/>
          </rPr>
          <t>Kronos Incorporated:</t>
        </r>
        <r>
          <rPr>
            <sz val="8"/>
            <color indexed="81"/>
            <rFont val="Tahoma"/>
            <family val="2"/>
          </rPr>
          <t xml:space="preserve">
Insert the top 3 critical project changes  e.g. additional 40 hrs work, significant change to scope. If more than 3 significant changes, advise reader to refer to the Change Register within the Project workbook.
</t>
        </r>
      </text>
    </comment>
    <comment ref="A45" authorId="0" shapeId="0" xr:uid="{00000000-0006-0000-0900-00000D000000}">
      <text>
        <r>
          <rPr>
            <sz val="8"/>
            <color indexed="81"/>
            <rFont val="Tahoma"/>
            <family val="2"/>
          </rPr>
          <t xml:space="preserve">In bullet point format insert top achievements for this project reporting period.
NB: Completion of this section is optional.  
</t>
        </r>
      </text>
    </comment>
    <comment ref="A51" authorId="0" shapeId="0" xr:uid="{00000000-0006-0000-0900-00000E000000}">
      <text>
        <r>
          <rPr>
            <sz val="8"/>
            <color indexed="81"/>
            <rFont val="Tahoma"/>
            <family val="2"/>
          </rPr>
          <t xml:space="preserve">In bullet point format insert tasks planned for completion within the next project reporting period.
NB: Completion of this section is optional. 
</t>
        </r>
      </text>
    </comment>
  </commentList>
</comments>
</file>

<file path=xl/sharedStrings.xml><?xml version="1.0" encoding="utf-8"?>
<sst xmlns="http://schemas.openxmlformats.org/spreadsheetml/2006/main" count="520" uniqueCount="397">
  <si>
    <t>Find</t>
  </si>
  <si>
    <t>G</t>
  </si>
  <si>
    <t xml:space="preserve">Report Period: </t>
  </si>
  <si>
    <t>&lt;Insert Date Range&gt;</t>
  </si>
  <si>
    <t>Submitted By:</t>
  </si>
  <si>
    <t>Organize</t>
  </si>
  <si>
    <t>Y</t>
  </si>
  <si>
    <r>
      <rPr>
        <b/>
        <u/>
        <sz val="11"/>
        <color indexed="9"/>
        <rFont val="Arial"/>
        <family val="2"/>
      </rPr>
      <t>Project Purpose</t>
    </r>
    <r>
      <rPr>
        <b/>
        <sz val="11"/>
        <color indexed="9"/>
        <rFont val="Arial"/>
        <family val="2"/>
      </rPr>
      <t>:  &lt;Insert brief project description statement&gt;</t>
    </r>
  </si>
  <si>
    <t>Clarify</t>
  </si>
  <si>
    <t>R</t>
  </si>
  <si>
    <r>
      <t>Progress</t>
    </r>
    <r>
      <rPr>
        <b/>
        <sz val="11"/>
        <color indexed="8"/>
        <rFont val="Arial"/>
        <family val="2"/>
      </rPr>
      <t>: Key Discoveries / Accomplishment</t>
    </r>
    <r>
      <rPr>
        <b/>
        <sz val="11"/>
        <color indexed="8"/>
        <rFont val="Arial"/>
        <family val="2"/>
      </rPr>
      <t>s Last Period</t>
    </r>
  </si>
  <si>
    <r>
      <t>Plans</t>
    </r>
    <r>
      <rPr>
        <b/>
        <sz val="11"/>
        <color indexed="8"/>
        <rFont val="Arial"/>
        <family val="2"/>
      </rPr>
      <t>: Key Activities Forward</t>
    </r>
  </si>
  <si>
    <t>Understand</t>
  </si>
  <si>
    <t>l</t>
  </si>
  <si>
    <t>Select</t>
  </si>
  <si>
    <t>PDSA</t>
  </si>
  <si>
    <t>Hand-off</t>
  </si>
  <si>
    <t>Project Phase &amp; Status:</t>
  </si>
  <si>
    <r>
      <t>Problems</t>
    </r>
    <r>
      <rPr>
        <b/>
        <sz val="11"/>
        <color indexed="9"/>
        <rFont val="Arial"/>
        <family val="2"/>
      </rPr>
      <t>: Team Risks / Issues</t>
    </r>
  </si>
  <si>
    <t>Date Identified</t>
  </si>
  <si>
    <t>Risk / Issue</t>
  </si>
  <si>
    <t>Impact (H/M/L)</t>
  </si>
  <si>
    <t>Responsible</t>
  </si>
  <si>
    <t>Target Resolution</t>
  </si>
  <si>
    <t>Status</t>
  </si>
  <si>
    <t>Request Executive Action (as needed)</t>
  </si>
  <si>
    <t>&lt;Type Project Name in Cell B2 of Workplan Tab (Yellow)&gt;</t>
  </si>
  <si>
    <t>Legend:</t>
  </si>
  <si>
    <t>Done</t>
  </si>
  <si>
    <t xml:space="preserve">Facility / Dept. / Team: </t>
  </si>
  <si>
    <t>Ontrack</t>
  </si>
  <si>
    <t xml:space="preserve">QI Consultant: </t>
  </si>
  <si>
    <t xml:space="preserve">Last Updated: </t>
  </si>
  <si>
    <t>Overdue</t>
  </si>
  <si>
    <t>Item #</t>
  </si>
  <si>
    <t>ID Date</t>
  </si>
  <si>
    <t>What: Action/Commitment</t>
  </si>
  <si>
    <t>Who:  Action Owner</t>
  </si>
  <si>
    <t>Predecessor 1</t>
  </si>
  <si>
    <t>Predecessor 2</t>
  </si>
  <si>
    <t>Predecessor 3</t>
  </si>
  <si>
    <t>Duration</t>
  </si>
  <si>
    <t>Target Start date</t>
  </si>
  <si>
    <t>When:   Target Date</t>
  </si>
  <si>
    <t>Completed Date</t>
  </si>
  <si>
    <t>Notes / Status / information</t>
  </si>
  <si>
    <t>√</t>
  </si>
  <si>
    <t>Find Opportunity</t>
  </si>
  <si>
    <t>Holidays</t>
  </si>
  <si>
    <t>Observed Holiday or Vacation Description</t>
  </si>
  <si>
    <t>Project Application Drafted and Approved by QIC</t>
  </si>
  <si>
    <t>ES, TL, PC, QI, COM</t>
  </si>
  <si>
    <t>New Year</t>
  </si>
  <si>
    <t>Project Planning Meeting for Kick-off</t>
  </si>
  <si>
    <t>QI, TL, ES</t>
  </si>
  <si>
    <t>Memorial Day</t>
  </si>
  <si>
    <t>Organize Team</t>
  </si>
  <si>
    <t>Independence Day</t>
  </si>
  <si>
    <t>SIPOC Validation</t>
  </si>
  <si>
    <t>QI, TL, WT</t>
  </si>
  <si>
    <t>Labor Day</t>
  </si>
  <si>
    <t>VOC/VOB Affinity Diagram</t>
  </si>
  <si>
    <t>Thanksgiving</t>
  </si>
  <si>
    <t>Team Challenge Statement (Acceptance Criteria)</t>
  </si>
  <si>
    <t>Christmas</t>
  </si>
  <si>
    <t>Initiate Communication Plan</t>
  </si>
  <si>
    <t>Vacation Dates</t>
  </si>
  <si>
    <t>Clarify Knowledge of Process</t>
  </si>
  <si>
    <t>Current State Process Map</t>
  </si>
  <si>
    <t xml:space="preserve">Data Collection Plan </t>
  </si>
  <si>
    <t>Data Validation</t>
  </si>
  <si>
    <t>Value Stream Map</t>
  </si>
  <si>
    <t>Data Gathering and Charts (e.g., Pareto, Run)</t>
  </si>
  <si>
    <t>Understand Root Cause / Variation</t>
  </si>
  <si>
    <t>VA, NVA, NVA-R Analysis</t>
  </si>
  <si>
    <t>Process Issues Identified</t>
  </si>
  <si>
    <t xml:space="preserve">Process Issues Affinity Diagram </t>
  </si>
  <si>
    <t>5 Why's for Root Causes</t>
  </si>
  <si>
    <t>Select Solutions</t>
  </si>
  <si>
    <t>Intervention Brainstorming</t>
  </si>
  <si>
    <t>Solution Set Development</t>
  </si>
  <si>
    <t xml:space="preserve">Solution Set Approval </t>
  </si>
  <si>
    <t>ES, TL, PC, QI, WT</t>
  </si>
  <si>
    <t>WWW Action Plan (Include PDSA Test of Change)</t>
  </si>
  <si>
    <t>PDSA Update for QIC</t>
  </si>
  <si>
    <t>Standard Work Instructions</t>
  </si>
  <si>
    <t>Control Plan</t>
  </si>
  <si>
    <t>Metrics / Dashboard / Huddle Board Updates</t>
  </si>
  <si>
    <t>Process Governance Format Determined</t>
  </si>
  <si>
    <t>ES</t>
  </si>
  <si>
    <t>Team may recommend, but it is the ES who needs to own this item</t>
  </si>
  <si>
    <t>Handoff</t>
  </si>
  <si>
    <t>Replication Plan (if applicable)</t>
  </si>
  <si>
    <t>Remaining WWW Action Plan Item Ownership</t>
  </si>
  <si>
    <t>Handoff Meeting / Approval</t>
  </si>
  <si>
    <t>ES, TL, PC, QI</t>
  </si>
  <si>
    <t>Target 3 months (13 weeks) from Solution Set Approval</t>
  </si>
  <si>
    <t>Plan Post-Handoff Update for QIC</t>
  </si>
  <si>
    <t>Purpose: Accountability to executing the WWW Plan</t>
  </si>
  <si>
    <t>Exec Sponsor (ES):</t>
  </si>
  <si>
    <t>Handoff Date:</t>
  </si>
  <si>
    <t>Review Date with ES:</t>
  </si>
  <si>
    <t>WWW Plan Item #</t>
  </si>
  <si>
    <t>Item Description</t>
  </si>
  <si>
    <t>Comments</t>
  </si>
  <si>
    <t>St. Elizabeth Quality Improvement Team</t>
  </si>
  <si>
    <t>= On-Track</t>
  </si>
  <si>
    <t>= Overdue</t>
  </si>
  <si>
    <t>Project Milestone Summary - Gantt Chart</t>
  </si>
  <si>
    <t>Week Beginning</t>
  </si>
  <si>
    <t>Major Milestone</t>
  </si>
  <si>
    <t>Key Activity</t>
  </si>
  <si>
    <t>#</t>
  </si>
  <si>
    <t>Start</t>
  </si>
  <si>
    <t>End</t>
  </si>
  <si>
    <t>WeekStart</t>
  </si>
  <si>
    <t>WeekEnd</t>
  </si>
  <si>
    <t>Weeks</t>
  </si>
  <si>
    <t>Week Shift</t>
  </si>
  <si>
    <t>Subtasks of Current Phase and Next Phase</t>
  </si>
  <si>
    <t>QI team mtgs</t>
  </si>
  <si>
    <t>Team Meeting Items Covered</t>
  </si>
  <si>
    <t>Date</t>
  </si>
  <si>
    <t>Phase</t>
  </si>
  <si>
    <t>Item#</t>
  </si>
  <si>
    <t>Sponsor meetings (Phase)</t>
  </si>
  <si>
    <t>Organize Team and Clarify Knowledge of Process</t>
  </si>
  <si>
    <t>Change Need (Phase) / Message</t>
  </si>
  <si>
    <t>Content</t>
  </si>
  <si>
    <t>Audience</t>
  </si>
  <si>
    <t>Channel / Media</t>
  </si>
  <si>
    <t>When</t>
  </si>
  <si>
    <t>Frequency</t>
  </si>
  <si>
    <t>Announce​ the Project
(Find)</t>
  </si>
  <si>
    <t>Message #1</t>
  </si>
  <si>
    <t>Message #2</t>
  </si>
  <si>
    <t>Message #3</t>
  </si>
  <si>
    <t>Message #4</t>
  </si>
  <si>
    <t>Clarify​ the Vision
(Organize)</t>
  </si>
  <si>
    <t>Begin to​ Mobilize the Commitment
(Organize for Membership / Select for Solutions)</t>
  </si>
  <si>
    <t>Begin to​ Monitor Progress
(PDSA)</t>
  </si>
  <si>
    <t>Changing ​Systems &amp; Structure
(PDSA)</t>
  </si>
  <si>
    <t xml:space="preserve"> WWW Action Plan</t>
  </si>
  <si>
    <t>Team Leader:</t>
  </si>
  <si>
    <t>Last Updated:</t>
  </si>
  <si>
    <t xml:space="preserve">What: Action / Commitment / Location(s)
(List Top Level Solution Items in ascending order of Target Date)
</t>
  </si>
  <si>
    <t>Who:  Item Lead / Action Owner(s)</t>
  </si>
  <si>
    <t>Most Recent Progress</t>
  </si>
  <si>
    <t>&lt;Insert Solution Set Item #1 and indicate as NT: (Near Term, done by handoff), MT: (Mid Term, done by post-handoff update to QIC), or LT: (Long Term, beyond post-handoff update)&gt;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</si>
  <si>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</si>
  <si>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</si>
  <si>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</si>
  <si>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</si>
  <si>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</si>
  <si>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</si>
  <si>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</si>
  <si>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</si>
  <si>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</si>
  <si>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</si>
  <si>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&lt;Insert Solution Set Item #2 and indicate as NT: (Near Term, done by handoff), MT: (Mid Term, done by post-handoff update to QIC), or LT: (Long Term, beyond post-handoff update)&gt;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</si>
  <si>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</si>
  <si>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</si>
  <si>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</si>
  <si>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</si>
  <si>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</si>
  <si>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</si>
  <si>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</si>
  <si>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</si>
  <si>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</si>
  <si>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2j</t>
  </si>
  <si>
    <t>&lt;Insert Solution Set Item #3 and indicate as NT: (Near Term, done by handoff), MT: (Mid Term, done by post-handoff update to QIC), or LT: (Long Term, beyond post-handoff update)&gt;</t>
  </si>
  <si>
    <t>3a</t>
  </si>
  <si>
    <t>3b</t>
  </si>
  <si>
    <t>3c</t>
  </si>
  <si>
    <t>3d</t>
  </si>
  <si>
    <t>3e</t>
  </si>
  <si>
    <t>3f</t>
  </si>
  <si>
    <t>3g</t>
  </si>
  <si>
    <t>3h</t>
  </si>
  <si>
    <t>3i</t>
  </si>
  <si>
    <t>3j</t>
  </si>
  <si>
    <t>&lt;Insert Solution Set Item #4 and indicate as NT: (Near Term, done by handoff), MT: (Mid Term, done by post-handoff update to QIC), or LT: (Long Term, beyond post-handoff update)&gt;</t>
  </si>
  <si>
    <t>4a</t>
  </si>
  <si>
    <t>4b</t>
  </si>
  <si>
    <t>4c</t>
  </si>
  <si>
    <t>4d</t>
  </si>
  <si>
    <t>4e</t>
  </si>
  <si>
    <t>4f</t>
  </si>
  <si>
    <t>4g</t>
  </si>
  <si>
    <t>4h</t>
  </si>
  <si>
    <t>4i</t>
  </si>
  <si>
    <t>4j</t>
  </si>
  <si>
    <t>&lt;Insert Solution Set Item #5 and indicate as NT: (Near Term, done by handoff), MT: (Mid Term, done by post-handoff update to QIC), or LT: (Long Term, beyond post-handoff update)&gt;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</si>
  <si>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</si>
  <si>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</si>
  <si>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</si>
  <si>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</si>
  <si>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</si>
  <si>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</si>
  <si>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</si>
  <si>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</si>
  <si>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</si>
  <si>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</si>
  <si>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&lt;Insert Solution Set Item #6 and indicate as NT: (Near Term, done by handoff), MT: (Mid Term, done by post-handoff update to QIC), or LT: (Long Term, beyond post-handoff update)&gt;</t>
  </si>
  <si>
    <t>6a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</si>
  <si>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</si>
  <si>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</si>
  <si>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</si>
  <si>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</si>
  <si>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</si>
  <si>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</si>
  <si>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</si>
  <si>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</si>
  <si>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</si>
  <si>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&lt;Insert Solution Set Item #7 and indicate as NT: (Near Term, done by handoff), MT: (Mid Term, done by post-handoff update to QIC), or LT: (Long Term, beyond post-handoff update)&gt;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</si>
  <si>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</si>
  <si>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</si>
  <si>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</si>
  <si>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</si>
  <si>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</si>
  <si>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</si>
  <si>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</si>
  <si>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</si>
  <si>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</si>
  <si>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</si>
  <si>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&lt;Insert Solution Set Item #8 and indicate as NT: (Near Term, done by handoff), MT: (Mid Term, done by post-handoff update to QIC), or LT: (Long Term, beyond post-handoff update)&gt;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</si>
  <si>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</si>
  <si>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</si>
  <si>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</si>
  <si>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</si>
  <si>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</si>
  <si>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</si>
  <si>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</si>
  <si>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</si>
  <si>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</si>
  <si>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</si>
  <si>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&lt;Insert Solution Set Item #9 and indicate as NT: (Near Term, done by handoff), MT: (Mid Term, done by post-handoff update to QIC), or LT: (Long Term, beyond post-handoff update)&gt;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</si>
  <si>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</si>
  <si>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</si>
  <si>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</si>
  <si>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</si>
  <si>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</si>
  <si>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</si>
  <si>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</si>
  <si>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</si>
  <si>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</si>
  <si>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</si>
  <si>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&lt;Insert Solution Set Item #10 and indicate as NT: (Near Term, done by handoff), MT: (Mid Term, done by post-handoff update to QIC), or LT: (Long Term, beyond post-handoff update)&gt;</t>
  </si>
  <si>
    <t>10a</t>
  </si>
  <si>
    <t>10b</t>
  </si>
  <si>
    <t>10c</t>
  </si>
  <si>
    <t>10d</t>
  </si>
  <si>
    <t>10e</t>
  </si>
  <si>
    <t>10f</t>
  </si>
  <si>
    <t>10g</t>
  </si>
  <si>
    <t>10h</t>
  </si>
  <si>
    <t>10i</t>
  </si>
  <si>
    <t>10j</t>
  </si>
  <si>
    <t>Implementation Date</t>
  </si>
  <si>
    <t>Improvement Name</t>
  </si>
  <si>
    <t>Purpose of Intervention</t>
  </si>
  <si>
    <t>Description of Intervention</t>
  </si>
  <si>
    <t>PDSA WORKSHEET</t>
  </si>
  <si>
    <t>Team:</t>
  </si>
  <si>
    <t>Initiative:</t>
  </si>
  <si>
    <t>What is the objective of the test / briefly describe the test (What are we trying to accomplish?)</t>
  </si>
  <si>
    <t xml:space="preserve">Description: </t>
  </si>
  <si>
    <t>(Plan for change or test:  who, what, when, where)</t>
  </si>
  <si>
    <t>PLAN</t>
  </si>
  <si>
    <t>What</t>
  </si>
  <si>
    <t>Who</t>
  </si>
  <si>
    <t>What do you predict will happen?</t>
  </si>
  <si>
    <r>
      <t xml:space="preserve">Measures         </t>
    </r>
    <r>
      <rPr>
        <i/>
        <sz val="9"/>
        <color theme="1"/>
        <rFont val="Calibri"/>
        <family val="2"/>
        <scheme val="minor"/>
      </rPr>
      <t>How will we know that the change is an improvement?</t>
    </r>
  </si>
  <si>
    <t>DO</t>
  </si>
  <si>
    <t>Test the Changes / Was the test carried out as planned? / Record data and observations / What did you observe that was not part of the plan?</t>
  </si>
  <si>
    <t>STUDY</t>
  </si>
  <si>
    <t>Did the results match your predictions? / Compare the result of the test to previous performance / What did you learn?</t>
  </si>
  <si>
    <t>ACT</t>
  </si>
  <si>
    <t>Decide to Adopt, Adapt, or Abandon (Check One)  Describe what modifications for next test or steps for implementation are required)</t>
  </si>
  <si>
    <r>
      <t>Adapt        (</t>
    </r>
    <r>
      <rPr>
        <i/>
        <sz val="9"/>
        <color theme="1"/>
        <rFont val="Calibri"/>
        <family val="2"/>
        <scheme val="minor"/>
      </rPr>
      <t>Improve the change and continue testing)</t>
    </r>
    <r>
      <rPr>
        <sz val="10"/>
        <rFont val="Arial"/>
        <family val="2"/>
      </rPr>
      <t xml:space="preserve"> </t>
    </r>
  </si>
  <si>
    <r>
      <t>Adopt       (</t>
    </r>
    <r>
      <rPr>
        <i/>
        <sz val="9"/>
        <color theme="1"/>
        <rFont val="Calibri"/>
        <family val="2"/>
        <scheme val="minor"/>
      </rPr>
      <t>Select changes to implement larger scale)</t>
    </r>
  </si>
  <si>
    <r>
      <t xml:space="preserve">Abandon   </t>
    </r>
    <r>
      <rPr>
        <i/>
        <sz val="9"/>
        <color rgb="FFFF0000"/>
        <rFont val="Calibri"/>
        <family val="2"/>
        <scheme val="minor"/>
      </rPr>
      <t xml:space="preserve"> (Discard this change)   </t>
    </r>
  </si>
  <si>
    <t>Item</t>
  </si>
  <si>
    <t>Link</t>
  </si>
  <si>
    <t>Project Application</t>
  </si>
  <si>
    <t>Project Storyboard</t>
  </si>
  <si>
    <t>Sample Project</t>
  </si>
  <si>
    <t>Project Lead:</t>
  </si>
  <si>
    <t>What: Action / Commitment / Location(s)
(List Top Level Solution Items in ascending order of Target Date)</t>
  </si>
  <si>
    <t xml:space="preserve">Develop and implement a Kanban system for the supply room. </t>
  </si>
  <si>
    <t>John Doe</t>
  </si>
  <si>
    <t>Completed</t>
  </si>
  <si>
    <t>Develop and deploy standard work for replenishing supplies.</t>
  </si>
  <si>
    <t>Jane Doe</t>
  </si>
  <si>
    <t>In Progress - Delayed</t>
  </si>
  <si>
    <t>5S the supply room</t>
  </si>
  <si>
    <t>Issue</t>
  </si>
  <si>
    <t>Item # -  Use to track how many action items have been identified and / or completed</t>
  </si>
  <si>
    <t>What: Action / Commitment - What needs to be done.  May or may not be associated with an Improvement Opportunity</t>
  </si>
  <si>
    <t>Who: Action Owner - the person responsible for follow-up on the Opportunity or Action.</t>
  </si>
  <si>
    <t>They may perform the activity themselves, collaborate with others or delegate it to someone else but they are</t>
  </si>
  <si>
    <t>responsible for assuring its completion.</t>
  </si>
  <si>
    <t>MUST be a person, not a committee or group.</t>
  </si>
  <si>
    <t>When: Target Date - The date when the follow-up is expected to be completed.  This date does not typically change.</t>
  </si>
  <si>
    <t>Most Recent Progress - The date of any update on progress made for the action / item, including completion.</t>
  </si>
  <si>
    <t>Status - Status of the action item (drop down menu for sub-items, formula-driven for high-level solution items)</t>
  </si>
  <si>
    <t>Comments - here are comments regarding progress</t>
  </si>
  <si>
    <t>Abbreviations:</t>
  </si>
  <si>
    <t>Executive Sponsor</t>
  </si>
  <si>
    <t>QI Committee</t>
  </si>
  <si>
    <t>COM</t>
  </si>
  <si>
    <t>QI Consultant</t>
  </si>
  <si>
    <t>QI</t>
  </si>
  <si>
    <t>Physician Champion</t>
  </si>
  <si>
    <t>PC</t>
  </si>
  <si>
    <t>Team Leader</t>
  </si>
  <si>
    <t>TL</t>
  </si>
  <si>
    <t>Working Team</t>
  </si>
  <si>
    <t>WT</t>
  </si>
  <si>
    <t>combinations</t>
  </si>
  <si>
    <t>ES, QI, TL</t>
  </si>
  <si>
    <t>Not Started</t>
  </si>
  <si>
    <t>Channel/Media</t>
  </si>
  <si>
    <t>Completion Values</t>
  </si>
  <si>
    <t>White</t>
  </si>
  <si>
    <t>Still in Place or Adapted</t>
  </si>
  <si>
    <t>Delayed</t>
  </si>
  <si>
    <t>Once</t>
  </si>
  <si>
    <t>Meeting</t>
  </si>
  <si>
    <t>Tried and Abandoned</t>
  </si>
  <si>
    <t>Item 1:</t>
  </si>
  <si>
    <t>Weekly</t>
  </si>
  <si>
    <t>Email</t>
  </si>
  <si>
    <t>Not Implemented</t>
  </si>
  <si>
    <t>In Progress - On Schedule</t>
  </si>
  <si>
    <t>Monthly</t>
  </si>
  <si>
    <t>Newsletter</t>
  </si>
  <si>
    <t xml:space="preserve">Quarterly </t>
  </si>
  <si>
    <t>Huddle Notification</t>
  </si>
  <si>
    <t>One-on One Discussion</t>
  </si>
  <si>
    <t>Item 2:</t>
  </si>
  <si>
    <t>Item 3:</t>
  </si>
  <si>
    <t>Item 4:</t>
  </si>
  <si>
    <t>Item 5:</t>
  </si>
  <si>
    <t>Item 6:</t>
  </si>
  <si>
    <t>Item 7:</t>
  </si>
  <si>
    <t>Item 8:</t>
  </si>
  <si>
    <t>Item 9:</t>
  </si>
  <si>
    <t>Item 10:</t>
  </si>
  <si>
    <t>&lt;&lt;Project Name&gt;&gt;</t>
  </si>
  <si>
    <t>Project Summary</t>
  </si>
  <si>
    <t xml:space="preserve">Project Summary as of : </t>
  </si>
  <si>
    <t>Project Methodology:</t>
  </si>
  <si>
    <t xml:space="preserve"> </t>
  </si>
  <si>
    <t>Customer Project Sponsor:</t>
  </si>
  <si>
    <t>Customer Project Manager:</t>
  </si>
  <si>
    <t>Engagement and Project Number:</t>
  </si>
  <si>
    <t>Overall High Level Status:</t>
  </si>
  <si>
    <t>On Target</t>
  </si>
  <si>
    <t>Component</t>
  </si>
  <si>
    <t>Project Management</t>
  </si>
  <si>
    <t>Outcomes</t>
  </si>
  <si>
    <t>Schedule</t>
  </si>
  <si>
    <t>Minor Issues</t>
  </si>
  <si>
    <t>Missed deliverables and increased work effort contribute to schedule risk</t>
  </si>
  <si>
    <t>Budget</t>
  </si>
  <si>
    <t>Organizational Change Mgt</t>
  </si>
  <si>
    <t>Project Milestone Dates:</t>
  </si>
  <si>
    <t>Product(s)</t>
  </si>
  <si>
    <t>Team 1</t>
  </si>
  <si>
    <t>Team 2</t>
  </si>
  <si>
    <t>Team 3</t>
  </si>
  <si>
    <t>MILESTONES / Key Support Dates</t>
  </si>
  <si>
    <t>Scheduled</t>
  </si>
  <si>
    <t>Actual</t>
  </si>
  <si>
    <t>Issues / Risks Escalated to Project Sponsor/ Steering Committee:</t>
  </si>
  <si>
    <t>Ref #</t>
  </si>
  <si>
    <t>Date Logged</t>
  </si>
  <si>
    <t>Issue / Risk Description</t>
  </si>
  <si>
    <t xml:space="preserve">Target Resolution </t>
  </si>
  <si>
    <t>Change Requests Escalated to Project Sponsor/ Steering Committee:</t>
  </si>
  <si>
    <t>Change Description</t>
  </si>
  <si>
    <t>Project Impact:  Hrs/Amount</t>
  </si>
  <si>
    <t>Highlighted Accomplishments</t>
  </si>
  <si>
    <t>Upcoming Activities</t>
  </si>
  <si>
    <t xml:space="preserve">Date </t>
  </si>
  <si>
    <t>Description</t>
  </si>
  <si>
    <t>Project Impact: Hrs/Amt</t>
  </si>
  <si>
    <t>Priority</t>
  </si>
  <si>
    <t>Requestor</t>
  </si>
  <si>
    <t>Assigned To</t>
  </si>
  <si>
    <t>Target Complete Date</t>
  </si>
  <si>
    <t>Next Check Point</t>
  </si>
  <si>
    <t>Close Date</t>
  </si>
  <si>
    <t>Partially Implemented</t>
  </si>
  <si>
    <t>Status at
Post-Handoff</t>
  </si>
  <si>
    <t>Note: Complete with the Exec Sponsor (ES), and questions are for ES though project Team Leader (TL) in preparing for the Post-Handoff Update to QIC or shortly thereafter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</si>
</sst>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m/d/yy;@"/>
    <numFmt numFmtId="165" formatCode="mm/dd/yy;@"/>
    <numFmt numFmtId="166" formatCode="m/d"/>
    <numFmt numFmtId="167" formatCode="m/d/yy"/>
    <numFmt numFmtId="168" formatCode="d\-mmm\ \(ddd\)"/>
    <numFmt numFmtId="169" formatCode="mmm\ d\ \ \ \(ddd\)"/>
    <numFmt numFmtId="170" formatCode="0.000"/>
    <numFmt numFmtId="171" formatCode="\ "/>
    <numFmt numFmtId="172" formatCode="[$-C09]dd\-mmm\-yy;@"/>
  </numFmts>
  <fonts count="76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6"/>
      <color indexed="9"/>
      <name val="Calibri"/>
      <family val="2"/>
    </font>
    <font>
      <b/>
      <sz val="2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7"/>
      <color indexed="9"/>
      <name val="Arial"/>
      <family val="2"/>
    </font>
    <font>
      <b/>
      <i/>
      <sz val="12"/>
      <name val="Arial"/>
      <family val="2"/>
    </font>
    <font>
      <sz val="12"/>
      <color indexed="12"/>
      <name val="Arial"/>
      <family val="2"/>
    </font>
    <font>
      <sz val="10"/>
      <name val="Tahoma"/>
      <family val="2"/>
    </font>
    <font>
      <b/>
      <sz val="18"/>
      <color indexed="10"/>
      <name val="Tahoma"/>
      <family val="2"/>
    </font>
    <font>
      <b/>
      <sz val="18"/>
      <name val="Tahoma"/>
      <family val="2"/>
    </font>
    <font>
      <b/>
      <i/>
      <sz val="18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i/>
      <sz val="10"/>
      <name val="Tahoma"/>
      <family val="2"/>
    </font>
    <font>
      <sz val="8.5"/>
      <name val="Tahoma"/>
      <family val="2"/>
    </font>
    <font>
      <sz val="10"/>
      <color indexed="9"/>
      <name val="Tahoma"/>
      <family val="2"/>
    </font>
    <font>
      <sz val="8"/>
      <color indexed="9"/>
      <name val="Tahoma"/>
      <family val="2"/>
    </font>
    <font>
      <b/>
      <sz val="8.5"/>
      <name val="Tahoma"/>
      <family val="2"/>
    </font>
    <font>
      <b/>
      <i/>
      <sz val="9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8"/>
      <name val="Tahoma"/>
      <family val="2"/>
    </font>
    <font>
      <b/>
      <sz val="9"/>
      <color indexed="8"/>
      <name val="Tahoma"/>
      <family val="2"/>
    </font>
    <font>
      <b/>
      <sz val="10"/>
      <name val="Calibri"/>
      <family val="2"/>
    </font>
    <font>
      <b/>
      <u/>
      <sz val="12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i/>
      <sz val="20"/>
      <name val="Calibri"/>
      <family val="2"/>
    </font>
    <font>
      <b/>
      <u/>
      <sz val="11"/>
      <color indexed="9"/>
      <name val="Arial"/>
      <family val="2"/>
    </font>
    <font>
      <i/>
      <sz val="14"/>
      <name val="Calibri"/>
      <family val="2"/>
    </font>
    <font>
      <sz val="14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0"/>
      <color theme="0" tint="-0.14999847407452621"/>
      <name val="Arial"/>
      <family val="2"/>
    </font>
    <font>
      <b/>
      <sz val="14"/>
      <color rgb="FF000000"/>
      <name val="Arial"/>
      <family val="2"/>
    </font>
    <font>
      <b/>
      <sz val="20"/>
      <color rgb="FF0033CC"/>
      <name val="Arial"/>
      <family val="2"/>
    </font>
    <font>
      <sz val="10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FFFFFF"/>
      <name val="Arial"/>
      <family val="2"/>
    </font>
    <font>
      <b/>
      <u/>
      <sz val="11"/>
      <color rgb="FFFFFFFF"/>
      <name val="Arial"/>
      <family val="2"/>
    </font>
    <font>
      <b/>
      <sz val="18"/>
      <name val="Arial"/>
      <family val="2"/>
    </font>
    <font>
      <sz val="10"/>
      <name val="SymbolPS"/>
      <family val="5"/>
      <charset val="2"/>
    </font>
    <font>
      <sz val="8"/>
      <name val="Arial"/>
      <family val="2"/>
    </font>
    <font>
      <sz val="18"/>
      <color theme="0" tint="-0.14999847407452621"/>
      <name val="Arial"/>
      <family val="2"/>
    </font>
    <font>
      <sz val="14"/>
      <color theme="0" tint="-0.1499984740745262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0"/>
      <color rgb="FF4F81BD"/>
      <name val="Arial"/>
      <family val="2"/>
    </font>
    <font>
      <sz val="12"/>
      <color rgb="FF4F81BD"/>
      <name val="Arial"/>
      <family val="2"/>
    </font>
    <font>
      <sz val="8"/>
      <color rgb="FF4F81BD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6ECFE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67B1"/>
      </left>
      <right style="medium">
        <color rgb="FF0067B1"/>
      </right>
      <top style="medium">
        <color rgb="FF0067B1"/>
      </top>
      <bottom style="medium">
        <color rgb="FF0067B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rgb="FF0067B1"/>
      </right>
      <top style="medium">
        <color rgb="FF0067B1"/>
      </top>
      <bottom style="medium">
        <color rgb="FF0067B1"/>
      </bottom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rgb="FF0067B1"/>
      </left>
      <right/>
      <top/>
      <bottom style="medium">
        <color rgb="FF0067B1"/>
      </bottom>
      <diagonal/>
    </border>
    <border>
      <left/>
      <right style="medium">
        <color rgb="FF0067B1"/>
      </right>
      <top/>
      <bottom style="medium">
        <color rgb="FF0067B1"/>
      </bottom>
      <diagonal/>
    </border>
    <border>
      <left style="medium">
        <color rgb="FF0067B1"/>
      </left>
      <right/>
      <top style="medium">
        <color rgb="FF0067B1"/>
      </top>
      <bottom style="medium">
        <color rgb="FF0067B1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rgb="FF0067B1"/>
      </bottom>
      <diagonal/>
    </border>
    <border>
      <left style="medium">
        <color rgb="FF0067B1"/>
      </left>
      <right style="medium">
        <color theme="3"/>
      </right>
      <top style="medium">
        <color rgb="FF0067B1"/>
      </top>
      <bottom style="medium">
        <color rgb="FF0067B1"/>
      </bottom>
      <diagonal/>
    </border>
    <border>
      <left style="medium">
        <color theme="3"/>
      </left>
      <right/>
      <top style="medium">
        <color rgb="FF0067B1"/>
      </top>
      <bottom style="medium">
        <color rgb="FF0067B1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21" fillId="0" borderId="0"/>
    <xf numFmtId="0" fontId="13" fillId="0" borderId="0"/>
    <xf numFmtId="0" fontId="62" fillId="0" borderId="0" applyNumberFormat="0" applyFill="0" applyBorder="0" applyAlignment="0" applyProtection="0"/>
    <xf numFmtId="0" fontId="1" fillId="0" borderId="0"/>
    <xf numFmtId="0" fontId="8" fillId="0" borderId="0"/>
  </cellStyleXfs>
  <cellXfs count="565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165" fontId="10" fillId="0" borderId="17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0" fillId="0" borderId="24" xfId="0" applyBorder="1" applyAlignment="1">
      <alignment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165" fontId="6" fillId="9" borderId="26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65" fontId="10" fillId="0" borderId="8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165" fontId="6" fillId="10" borderId="8" xfId="0" applyNumberFormat="1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48" fillId="10" borderId="17" xfId="0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2" fillId="10" borderId="0" xfId="4" applyFont="1" applyFill="1" applyProtection="1">
      <protection locked="0"/>
    </xf>
    <xf numFmtId="14" fontId="13" fillId="10" borderId="0" xfId="4" applyNumberFormat="1" applyFill="1" applyAlignment="1" applyProtection="1">
      <alignment horizontal="left"/>
      <protection locked="0"/>
    </xf>
    <xf numFmtId="0" fontId="7" fillId="0" borderId="0" xfId="2" applyFont="1"/>
    <xf numFmtId="0" fontId="8" fillId="0" borderId="0" xfId="2"/>
    <xf numFmtId="0" fontId="8" fillId="2" borderId="28" xfId="2" applyFill="1" applyBorder="1"/>
    <xf numFmtId="0" fontId="8" fillId="2" borderId="29" xfId="2" applyFill="1" applyBorder="1"/>
    <xf numFmtId="0" fontId="14" fillId="2" borderId="29" xfId="2" applyFont="1" applyFill="1" applyBorder="1" applyAlignment="1">
      <alignment horizontal="right"/>
    </xf>
    <xf numFmtId="0" fontId="14" fillId="2" borderId="29" xfId="2" quotePrefix="1" applyFont="1" applyFill="1" applyBorder="1"/>
    <xf numFmtId="0" fontId="8" fillId="2" borderId="30" xfId="2" applyFill="1" applyBorder="1"/>
    <xf numFmtId="0" fontId="2" fillId="0" borderId="0" xfId="2" applyFont="1"/>
    <xf numFmtId="0" fontId="8" fillId="2" borderId="31" xfId="2" applyFill="1" applyBorder="1"/>
    <xf numFmtId="0" fontId="8" fillId="2" borderId="32" xfId="2" applyFill="1" applyBorder="1"/>
    <xf numFmtId="0" fontId="8" fillId="2" borderId="7" xfId="2" applyFill="1" applyBorder="1"/>
    <xf numFmtId="0" fontId="15" fillId="0" borderId="0" xfId="2" applyFont="1"/>
    <xf numFmtId="0" fontId="16" fillId="0" borderId="0" xfId="2" applyFont="1"/>
    <xf numFmtId="43" fontId="8" fillId="0" borderId="0" xfId="2" applyNumberFormat="1"/>
    <xf numFmtId="0" fontId="17" fillId="0" borderId="0" xfId="2" applyFont="1" applyAlignment="1">
      <alignment horizontal="center"/>
    </xf>
    <xf numFmtId="0" fontId="17" fillId="0" borderId="0" xfId="2" applyFont="1" applyAlignment="1">
      <alignment horizontal="right"/>
    </xf>
    <xf numFmtId="0" fontId="17" fillId="0" borderId="0" xfId="2" applyFont="1" applyAlignment="1">
      <alignment horizontal="center" wrapText="1"/>
    </xf>
    <xf numFmtId="166" fontId="14" fillId="4" borderId="4" xfId="2" applyNumberFormat="1" applyFont="1" applyFill="1" applyBorder="1" applyAlignment="1">
      <alignment horizontal="center" vertical="center" textRotation="90"/>
    </xf>
    <xf numFmtId="166" fontId="14" fillId="4" borderId="5" xfId="2" applyNumberFormat="1" applyFont="1" applyFill="1" applyBorder="1" applyAlignment="1">
      <alignment horizontal="center" vertical="center" textRotation="90"/>
    </xf>
    <xf numFmtId="166" fontId="14" fillId="4" borderId="33" xfId="2" applyNumberFormat="1" applyFont="1" applyFill="1" applyBorder="1" applyAlignment="1">
      <alignment horizontal="center" vertical="center" textRotation="90"/>
    </xf>
    <xf numFmtId="0" fontId="8" fillId="0" borderId="24" xfId="2" applyBorder="1" applyAlignment="1">
      <alignment horizontal="center"/>
    </xf>
    <xf numFmtId="0" fontId="8" fillId="0" borderId="0" xfId="2" applyAlignment="1">
      <alignment horizontal="center"/>
    </xf>
    <xf numFmtId="0" fontId="8" fillId="0" borderId="1" xfId="2" applyBorder="1" applyAlignment="1">
      <alignment horizontal="center"/>
    </xf>
    <xf numFmtId="0" fontId="10" fillId="0" borderId="0" xfId="2" applyFont="1"/>
    <xf numFmtId="0" fontId="8" fillId="0" borderId="23" xfId="2" applyBorder="1" applyAlignment="1">
      <alignment horizontal="center"/>
    </xf>
    <xf numFmtId="0" fontId="8" fillId="0" borderId="22" xfId="2" applyBorder="1" applyAlignment="1">
      <alignment horizontal="center"/>
    </xf>
    <xf numFmtId="0" fontId="8" fillId="0" borderId="27" xfId="2" applyBorder="1" applyAlignment="1">
      <alignment horizontal="center"/>
    </xf>
    <xf numFmtId="43" fontId="18" fillId="0" borderId="24" xfId="1" applyFont="1" applyBorder="1" applyAlignment="1">
      <alignment horizontal="center"/>
    </xf>
    <xf numFmtId="43" fontId="18" fillId="0" borderId="0" xfId="1" applyFont="1" applyBorder="1" applyAlignment="1">
      <alignment horizontal="center"/>
    </xf>
    <xf numFmtId="43" fontId="18" fillId="0" borderId="1" xfId="1" applyFont="1" applyBorder="1" applyAlignment="1">
      <alignment horizontal="center"/>
    </xf>
    <xf numFmtId="167" fontId="8" fillId="0" borderId="0" xfId="2" applyNumberFormat="1" applyAlignment="1">
      <alignment horizontal="center"/>
    </xf>
    <xf numFmtId="14" fontId="10" fillId="0" borderId="0" xfId="2" applyNumberFormat="1" applyFont="1" applyAlignment="1">
      <alignment horizontal="center"/>
    </xf>
    <xf numFmtId="167" fontId="10" fillId="0" borderId="0" xfId="2" applyNumberFormat="1" applyFont="1" applyAlignment="1">
      <alignment horizontal="center"/>
    </xf>
    <xf numFmtId="43" fontId="10" fillId="0" borderId="0" xfId="1" applyFont="1" applyAlignment="1">
      <alignment horizontal="center"/>
    </xf>
    <xf numFmtId="0" fontId="5" fillId="0" borderId="0" xfId="2" applyFont="1"/>
    <xf numFmtId="0" fontId="3" fillId="0" borderId="0" xfId="2" applyFont="1" applyAlignment="1">
      <alignment horizontal="center"/>
    </xf>
    <xf numFmtId="0" fontId="19" fillId="4" borderId="16" xfId="2" applyFont="1" applyFill="1" applyBorder="1" applyAlignment="1">
      <alignment horizontal="center"/>
    </xf>
    <xf numFmtId="168" fontId="10" fillId="0" borderId="0" xfId="4" applyNumberFormat="1" applyFont="1" applyAlignment="1">
      <alignment horizontal="left"/>
    </xf>
    <xf numFmtId="168" fontId="10" fillId="0" borderId="0" xfId="4" applyNumberFormat="1" applyFont="1" applyAlignment="1">
      <alignment horizontal="center"/>
    </xf>
    <xf numFmtId="169" fontId="10" fillId="0" borderId="0" xfId="4" applyNumberFormat="1" applyFont="1" applyAlignment="1" applyProtection="1">
      <alignment horizontal="center"/>
      <protection locked="0"/>
    </xf>
    <xf numFmtId="0" fontId="25" fillId="5" borderId="4" xfId="3" applyFont="1" applyFill="1" applyBorder="1" applyAlignment="1">
      <alignment horizontal="left"/>
    </xf>
    <xf numFmtId="14" fontId="25" fillId="5" borderId="5" xfId="3" applyNumberFormat="1" applyFont="1" applyFill="1" applyBorder="1" applyAlignment="1">
      <alignment horizontal="right"/>
    </xf>
    <xf numFmtId="170" fontId="26" fillId="5" borderId="33" xfId="3" applyNumberFormat="1" applyFont="1" applyFill="1" applyBorder="1" applyAlignment="1">
      <alignment horizontal="center"/>
    </xf>
    <xf numFmtId="0" fontId="27" fillId="6" borderId="1" xfId="3" applyFont="1" applyFill="1" applyBorder="1" applyAlignment="1">
      <alignment horizontal="center" vertical="center"/>
    </xf>
    <xf numFmtId="0" fontId="27" fillId="6" borderId="10" xfId="3" applyFont="1" applyFill="1" applyBorder="1" applyAlignment="1">
      <alignment horizontal="center" vertical="center"/>
    </xf>
    <xf numFmtId="165" fontId="27" fillId="6" borderId="10" xfId="3" applyNumberFormat="1" applyFont="1" applyFill="1" applyBorder="1" applyAlignment="1">
      <alignment horizontal="center" vertical="center"/>
    </xf>
    <xf numFmtId="165" fontId="27" fillId="6" borderId="1" xfId="3" applyNumberFormat="1" applyFont="1" applyFill="1" applyBorder="1" applyAlignment="1">
      <alignment horizontal="center" vertical="center" wrapText="1"/>
    </xf>
    <xf numFmtId="165" fontId="27" fillId="6" borderId="2" xfId="3" applyNumberFormat="1" applyFont="1" applyFill="1" applyBorder="1" applyAlignment="1">
      <alignment horizontal="center"/>
    </xf>
    <xf numFmtId="0" fontId="30" fillId="0" borderId="17" xfId="3" applyFont="1" applyBorder="1" applyAlignment="1" applyProtection="1">
      <alignment horizontal="center" vertical="center"/>
      <protection locked="0"/>
    </xf>
    <xf numFmtId="0" fontId="31" fillId="3" borderId="35" xfId="3" applyFont="1" applyFill="1" applyBorder="1" applyAlignment="1">
      <alignment horizontal="left"/>
    </xf>
    <xf numFmtId="0" fontId="31" fillId="3" borderId="35" xfId="3" applyFont="1" applyFill="1" applyBorder="1"/>
    <xf numFmtId="0" fontId="31" fillId="3" borderId="35" xfId="3" applyFont="1" applyFill="1" applyBorder="1" applyAlignment="1">
      <alignment horizontal="center"/>
    </xf>
    <xf numFmtId="49" fontId="32" fillId="3" borderId="35" xfId="3" applyNumberFormat="1" applyFont="1" applyFill="1" applyBorder="1" applyAlignment="1">
      <alignment horizontal="center"/>
    </xf>
    <xf numFmtId="0" fontId="32" fillId="3" borderId="36" xfId="3" applyFont="1" applyFill="1" applyBorder="1"/>
    <xf numFmtId="0" fontId="27" fillId="2" borderId="15" xfId="3" applyFont="1" applyFill="1" applyBorder="1" applyAlignment="1">
      <alignment vertical="center"/>
    </xf>
    <xf numFmtId="0" fontId="33" fillId="2" borderId="17" xfId="3" applyFont="1" applyFill="1" applyBorder="1" applyAlignment="1">
      <alignment horizontal="center" vertical="center" wrapText="1"/>
    </xf>
    <xf numFmtId="0" fontId="27" fillId="2" borderId="15" xfId="3" applyFont="1" applyFill="1" applyBorder="1" applyAlignment="1">
      <alignment horizontal="left" vertical="center" indent="1"/>
    </xf>
    <xf numFmtId="0" fontId="26" fillId="5" borderId="5" xfId="3" applyFont="1" applyFill="1" applyBorder="1" applyAlignment="1">
      <alignment horizontal="left"/>
    </xf>
    <xf numFmtId="0" fontId="29" fillId="5" borderId="33" xfId="3" applyFont="1" applyFill="1" applyBorder="1" applyAlignment="1">
      <alignment horizontal="left"/>
    </xf>
    <xf numFmtId="167" fontId="28" fillId="3" borderId="37" xfId="3" applyNumberFormat="1" applyFont="1" applyFill="1" applyBorder="1" applyAlignment="1" applyProtection="1">
      <alignment horizontal="center"/>
      <protection locked="0"/>
    </xf>
    <xf numFmtId="0" fontId="27" fillId="2" borderId="17" xfId="3" applyFont="1" applyFill="1" applyBorder="1" applyAlignment="1">
      <alignment horizontal="center" vertical="center" wrapText="1"/>
    </xf>
    <xf numFmtId="0" fontId="34" fillId="2" borderId="18" xfId="3" applyFont="1" applyFill="1" applyBorder="1" applyAlignment="1">
      <alignment horizontal="center" vertical="center"/>
    </xf>
    <xf numFmtId="164" fontId="28" fillId="0" borderId="17" xfId="3" applyNumberFormat="1" applyFont="1" applyBorder="1" applyAlignment="1" applyProtection="1">
      <alignment horizontal="center"/>
      <protection locked="0"/>
    </xf>
    <xf numFmtId="167" fontId="28" fillId="0" borderId="18" xfId="3" applyNumberFormat="1" applyFont="1" applyBorder="1" applyAlignment="1" applyProtection="1">
      <alignment horizontal="right"/>
      <protection locked="0"/>
    </xf>
    <xf numFmtId="167" fontId="28" fillId="0" borderId="18" xfId="3" applyNumberFormat="1" applyFont="1" applyBorder="1" applyProtection="1">
      <protection locked="0"/>
    </xf>
    <xf numFmtId="0" fontId="27" fillId="2" borderId="15" xfId="3" applyFont="1" applyFill="1" applyBorder="1" applyAlignment="1">
      <alignment horizontal="center" vertical="center"/>
    </xf>
    <xf numFmtId="0" fontId="27" fillId="2" borderId="17" xfId="3" applyFont="1" applyFill="1" applyBorder="1" applyAlignment="1">
      <alignment horizontal="left" vertical="center"/>
    </xf>
    <xf numFmtId="0" fontId="27" fillId="2" borderId="34" xfId="3" applyFont="1" applyFill="1" applyBorder="1" applyAlignment="1">
      <alignment horizontal="left" vertical="center"/>
    </xf>
    <xf numFmtId="0" fontId="27" fillId="2" borderId="35" xfId="3" applyFont="1" applyFill="1" applyBorder="1" applyAlignment="1">
      <alignment horizontal="left" vertical="center"/>
    </xf>
    <xf numFmtId="0" fontId="27" fillId="2" borderId="36" xfId="3" applyFont="1" applyFill="1" applyBorder="1" applyAlignment="1">
      <alignment horizontal="left" vertical="center"/>
    </xf>
    <xf numFmtId="1" fontId="28" fillId="0" borderId="15" xfId="3" quotePrefix="1" applyNumberFormat="1" applyFont="1" applyBorder="1" applyAlignment="1" applyProtection="1">
      <alignment horizontal="center" vertical="center" wrapText="1"/>
      <protection locked="0"/>
    </xf>
    <xf numFmtId="164" fontId="28" fillId="0" borderId="17" xfId="3" applyNumberFormat="1" applyFont="1" applyBorder="1" applyAlignment="1" applyProtection="1">
      <alignment horizontal="center" vertical="center" wrapText="1"/>
      <protection locked="0"/>
    </xf>
    <xf numFmtId="1" fontId="28" fillId="0" borderId="15" xfId="3" applyNumberFormat="1" applyFont="1" applyBorder="1" applyAlignment="1" applyProtection="1">
      <alignment horizontal="center" vertical="center" wrapText="1"/>
      <protection locked="0"/>
    </xf>
    <xf numFmtId="0" fontId="21" fillId="0" borderId="0" xfId="3"/>
    <xf numFmtId="0" fontId="21" fillId="2" borderId="0" xfId="3" applyFill="1"/>
    <xf numFmtId="0" fontId="27" fillId="2" borderId="14" xfId="3" applyFont="1" applyFill="1" applyBorder="1" applyAlignment="1">
      <alignment horizontal="center" vertical="center"/>
    </xf>
    <xf numFmtId="0" fontId="27" fillId="2" borderId="6" xfId="3" applyFont="1" applyFill="1" applyBorder="1" applyAlignment="1">
      <alignment horizontal="center" vertical="center"/>
    </xf>
    <xf numFmtId="0" fontId="21" fillId="0" borderId="0" xfId="3" applyAlignment="1">
      <alignment horizontal="center"/>
    </xf>
    <xf numFmtId="0" fontId="21" fillId="2" borderId="0" xfId="3" applyFill="1" applyAlignment="1">
      <alignment horizontal="center"/>
    </xf>
    <xf numFmtId="0" fontId="28" fillId="0" borderId="38" xfId="3" applyFont="1" applyBorder="1" applyAlignment="1">
      <alignment wrapText="1"/>
    </xf>
    <xf numFmtId="0" fontId="28" fillId="0" borderId="39" xfId="3" applyFont="1" applyBorder="1" applyAlignment="1">
      <alignment wrapText="1"/>
    </xf>
    <xf numFmtId="0" fontId="28" fillId="0" borderId="17" xfId="3" applyFont="1" applyBorder="1" applyAlignment="1">
      <alignment wrapText="1"/>
    </xf>
    <xf numFmtId="0" fontId="28" fillId="0" borderId="17" xfId="3" applyFont="1" applyBorder="1"/>
    <xf numFmtId="0" fontId="28" fillId="0" borderId="9" xfId="3" applyFont="1" applyBorder="1" applyAlignment="1">
      <alignment wrapText="1"/>
    </xf>
    <xf numFmtId="0" fontId="28" fillId="0" borderId="14" xfId="3" applyFont="1" applyBorder="1" applyAlignment="1">
      <alignment wrapText="1"/>
    </xf>
    <xf numFmtId="0" fontId="28" fillId="0" borderId="40" xfId="3" applyFont="1" applyBorder="1" applyAlignment="1">
      <alignment wrapText="1"/>
    </xf>
    <xf numFmtId="0" fontId="21" fillId="2" borderId="0" xfId="3" applyFill="1" applyAlignment="1">
      <alignment wrapText="1"/>
    </xf>
    <xf numFmtId="0" fontId="21" fillId="0" borderId="0" xfId="3" applyAlignment="1">
      <alignment wrapText="1"/>
    </xf>
    <xf numFmtId="0" fontId="38" fillId="2" borderId="26" xfId="3" applyFont="1" applyFill="1" applyBorder="1" applyAlignment="1">
      <alignment horizontal="center" vertical="center" wrapText="1"/>
    </xf>
    <xf numFmtId="0" fontId="38" fillId="2" borderId="41" xfId="3" applyFont="1" applyFill="1" applyBorder="1" applyAlignment="1">
      <alignment horizontal="center" vertical="center" wrapText="1"/>
    </xf>
    <xf numFmtId="0" fontId="38" fillId="2" borderId="42" xfId="3" applyFont="1" applyFill="1" applyBorder="1" applyAlignment="1">
      <alignment horizontal="center" vertical="center" wrapText="1"/>
    </xf>
    <xf numFmtId="14" fontId="28" fillId="0" borderId="8" xfId="3" applyNumberFormat="1" applyFont="1" applyBorder="1" applyAlignment="1">
      <alignment wrapText="1"/>
    </xf>
    <xf numFmtId="0" fontId="28" fillId="0" borderId="8" xfId="3" applyFont="1" applyBorder="1" applyAlignment="1">
      <alignment wrapText="1"/>
    </xf>
    <xf numFmtId="0" fontId="28" fillId="0" borderId="31" xfId="3" applyFont="1" applyBorder="1" applyAlignment="1">
      <alignment wrapText="1"/>
    </xf>
    <xf numFmtId="14" fontId="28" fillId="0" borderId="8" xfId="3" applyNumberFormat="1" applyFont="1" applyBorder="1" applyAlignment="1">
      <alignment horizontal="center" wrapText="1"/>
    </xf>
    <xf numFmtId="14" fontId="28" fillId="0" borderId="31" xfId="3" applyNumberFormat="1" applyFont="1" applyBorder="1" applyAlignment="1">
      <alignment horizontal="center" wrapText="1"/>
    </xf>
    <xf numFmtId="166" fontId="28" fillId="0" borderId="9" xfId="3" applyNumberFormat="1" applyFont="1" applyBorder="1" applyAlignment="1">
      <alignment wrapText="1"/>
    </xf>
    <xf numFmtId="14" fontId="28" fillId="0" borderId="17" xfId="3" applyNumberFormat="1" applyFont="1" applyBorder="1" applyAlignment="1">
      <alignment wrapText="1"/>
    </xf>
    <xf numFmtId="0" fontId="28" fillId="0" borderId="17" xfId="3" applyFont="1" applyBorder="1" applyAlignment="1">
      <alignment horizontal="center"/>
    </xf>
    <xf numFmtId="14" fontId="28" fillId="0" borderId="17" xfId="3" applyNumberFormat="1" applyFont="1" applyBorder="1" applyAlignment="1">
      <alignment horizontal="center" wrapText="1"/>
    </xf>
    <xf numFmtId="14" fontId="28" fillId="0" borderId="34" xfId="3" applyNumberFormat="1" applyFont="1" applyBorder="1" applyAlignment="1">
      <alignment horizontal="center" wrapText="1"/>
    </xf>
    <xf numFmtId="166" fontId="28" fillId="0" borderId="18" xfId="3" applyNumberFormat="1" applyFont="1" applyBorder="1" applyAlignment="1">
      <alignment wrapText="1"/>
    </xf>
    <xf numFmtId="0" fontId="28" fillId="0" borderId="18" xfId="3" applyFont="1" applyBorder="1"/>
    <xf numFmtId="14" fontId="28" fillId="0" borderId="14" xfId="3" applyNumberFormat="1" applyFont="1" applyBorder="1" applyAlignment="1">
      <alignment horizontal="center" wrapText="1"/>
    </xf>
    <xf numFmtId="14" fontId="28" fillId="0" borderId="43" xfId="3" applyNumberFormat="1" applyFont="1" applyBorder="1" applyAlignment="1">
      <alignment horizontal="center" wrapText="1"/>
    </xf>
    <xf numFmtId="166" fontId="28" fillId="0" borderId="6" xfId="3" applyNumberFormat="1" applyFont="1" applyBorder="1" applyAlignment="1">
      <alignment wrapText="1"/>
    </xf>
    <xf numFmtId="0" fontId="39" fillId="0" borderId="36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10" borderId="17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14" fontId="10" fillId="0" borderId="0" xfId="2" applyNumberFormat="1" applyFont="1" applyAlignment="1">
      <alignment horizontal="left"/>
    </xf>
    <xf numFmtId="14" fontId="10" fillId="0" borderId="0" xfId="2" applyNumberFormat="1" applyFont="1"/>
    <xf numFmtId="14" fontId="2" fillId="0" borderId="0" xfId="2" applyNumberFormat="1" applyFont="1" applyAlignment="1">
      <alignment horizontal="left"/>
    </xf>
    <xf numFmtId="0" fontId="40" fillId="0" borderId="0" xfId="2" applyFont="1" applyAlignment="1">
      <alignment horizontal="left"/>
    </xf>
    <xf numFmtId="0" fontId="40" fillId="0" borderId="0" xfId="2" applyFont="1" applyAlignment="1">
      <alignment horizontal="center"/>
    </xf>
    <xf numFmtId="0" fontId="49" fillId="12" borderId="55" xfId="0" applyFont="1" applyFill="1" applyBorder="1" applyAlignment="1">
      <alignment horizontal="center" vertical="center" wrapText="1" readingOrder="1"/>
    </xf>
    <xf numFmtId="0" fontId="10" fillId="13" borderId="19" xfId="0" applyFont="1" applyFill="1" applyBorder="1" applyAlignment="1">
      <alignment vertical="center"/>
    </xf>
    <xf numFmtId="0" fontId="10" fillId="13" borderId="16" xfId="0" applyFont="1" applyFill="1" applyBorder="1" applyAlignment="1">
      <alignment horizontal="right" vertical="center"/>
    </xf>
    <xf numFmtId="0" fontId="10" fillId="13" borderId="18" xfId="0" applyFont="1" applyFill="1" applyBorder="1" applyAlignment="1">
      <alignment horizontal="center" vertical="center" wrapText="1"/>
    </xf>
    <xf numFmtId="0" fontId="10" fillId="13" borderId="24" xfId="0" applyFont="1" applyFill="1" applyBorder="1" applyAlignment="1">
      <alignment vertical="center"/>
    </xf>
    <xf numFmtId="0" fontId="10" fillId="13" borderId="0" xfId="0" applyFont="1" applyFill="1" applyAlignment="1">
      <alignment horizontal="right" vertical="center"/>
    </xf>
    <xf numFmtId="0" fontId="10" fillId="13" borderId="22" xfId="0" applyFont="1" applyFill="1" applyBorder="1" applyAlignment="1">
      <alignment horizontal="right" vertical="center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48" fillId="10" borderId="8" xfId="0" applyFont="1" applyFill="1" applyBorder="1" applyAlignment="1">
      <alignment horizontal="center" vertical="center" wrapText="1"/>
    </xf>
    <xf numFmtId="0" fontId="11" fillId="9" borderId="33" xfId="0" applyFont="1" applyFill="1" applyBorder="1" applyAlignment="1">
      <alignment horizontal="center" vertical="center" wrapText="1"/>
    </xf>
    <xf numFmtId="0" fontId="39" fillId="0" borderId="45" xfId="0" applyFont="1" applyBorder="1" applyAlignment="1">
      <alignment horizontal="center" vertical="center" wrapText="1"/>
    </xf>
    <xf numFmtId="165" fontId="47" fillId="0" borderId="8" xfId="0" applyNumberFormat="1" applyFont="1" applyBorder="1" applyAlignment="1">
      <alignment horizontal="center" vertical="center" wrapText="1"/>
    </xf>
    <xf numFmtId="165" fontId="10" fillId="14" borderId="8" xfId="0" applyNumberFormat="1" applyFont="1" applyFill="1" applyBorder="1" applyAlignment="1">
      <alignment horizontal="center" vertical="center" wrapText="1"/>
    </xf>
    <xf numFmtId="165" fontId="10" fillId="0" borderId="16" xfId="0" applyNumberFormat="1" applyFont="1" applyBorder="1" applyAlignment="1">
      <alignment horizontal="center" vertical="center" wrapText="1"/>
    </xf>
    <xf numFmtId="165" fontId="10" fillId="0" borderId="13" xfId="0" applyNumberFormat="1" applyFont="1" applyBorder="1" applyAlignment="1">
      <alignment horizontal="center" vertical="center" wrapText="1"/>
    </xf>
    <xf numFmtId="165" fontId="10" fillId="13" borderId="27" xfId="0" applyNumberFormat="1" applyFont="1" applyFill="1" applyBorder="1" applyAlignment="1">
      <alignment horizontal="center" vertical="center"/>
    </xf>
    <xf numFmtId="0" fontId="0" fillId="10" borderId="0" xfId="0" applyFill="1"/>
    <xf numFmtId="0" fontId="50" fillId="10" borderId="0" xfId="0" applyFont="1" applyFill="1"/>
    <xf numFmtId="0" fontId="10" fillId="16" borderId="0" xfId="2" applyFont="1" applyFill="1"/>
    <xf numFmtId="0" fontId="8" fillId="13" borderId="7" xfId="2" applyFill="1" applyBorder="1" applyAlignment="1">
      <alignment horizontal="right"/>
    </xf>
    <xf numFmtId="0" fontId="8" fillId="13" borderId="30" xfId="2" applyFill="1" applyBorder="1" applyAlignment="1">
      <alignment horizontal="right"/>
    </xf>
    <xf numFmtId="0" fontId="6" fillId="17" borderId="57" xfId="2" applyFont="1" applyFill="1" applyBorder="1" applyAlignment="1">
      <alignment horizontal="center" vertical="center" wrapText="1"/>
    </xf>
    <xf numFmtId="0" fontId="6" fillId="17" borderId="26" xfId="2" applyFont="1" applyFill="1" applyBorder="1" applyAlignment="1">
      <alignment horizontal="center" vertical="center" wrapText="1"/>
    </xf>
    <xf numFmtId="165" fontId="6" fillId="17" borderId="26" xfId="2" applyNumberFormat="1" applyFont="1" applyFill="1" applyBorder="1" applyAlignment="1">
      <alignment horizontal="center" vertical="center" wrapText="1"/>
    </xf>
    <xf numFmtId="0" fontId="6" fillId="17" borderId="42" xfId="2" applyFont="1" applyFill="1" applyBorder="1" applyAlignment="1">
      <alignment horizontal="center" vertical="center" wrapText="1"/>
    </xf>
    <xf numFmtId="0" fontId="8" fillId="10" borderId="0" xfId="2" applyFill="1"/>
    <xf numFmtId="0" fontId="4" fillId="10" borderId="0" xfId="2" applyFont="1" applyFill="1"/>
    <xf numFmtId="0" fontId="5" fillId="10" borderId="0" xfId="2" applyFont="1" applyFill="1" applyAlignment="1">
      <alignment horizontal="center" vertical="center"/>
    </xf>
    <xf numFmtId="0" fontId="8" fillId="10" borderId="0" xfId="2" applyFill="1" applyAlignment="1">
      <alignment wrapText="1"/>
    </xf>
    <xf numFmtId="0" fontId="50" fillId="10" borderId="0" xfId="2" applyFont="1" applyFill="1"/>
    <xf numFmtId="14" fontId="50" fillId="10" borderId="0" xfId="2" applyNumberFormat="1" applyFont="1" applyFill="1"/>
    <xf numFmtId="0" fontId="8" fillId="10" borderId="0" xfId="2" applyFill="1" applyAlignment="1">
      <alignment horizontal="center"/>
    </xf>
    <xf numFmtId="0" fontId="8" fillId="10" borderId="0" xfId="2" applyFill="1" applyAlignment="1">
      <alignment horizontal="left"/>
    </xf>
    <xf numFmtId="165" fontId="8" fillId="10" borderId="0" xfId="2" applyNumberFormat="1" applyFill="1"/>
    <xf numFmtId="0" fontId="2" fillId="10" borderId="0" xfId="2" applyFont="1" applyFill="1" applyAlignment="1">
      <alignment horizontal="center" vertical="top"/>
    </xf>
    <xf numFmtId="0" fontId="2" fillId="10" borderId="0" xfId="2" applyFont="1" applyFill="1" applyAlignment="1">
      <alignment vertical="top"/>
    </xf>
    <xf numFmtId="165" fontId="2" fillId="10" borderId="0" xfId="2" applyNumberFormat="1" applyFont="1" applyFill="1" applyAlignment="1">
      <alignment vertical="top"/>
    </xf>
    <xf numFmtId="0" fontId="2" fillId="13" borderId="58" xfId="2" applyFont="1" applyFill="1" applyBorder="1" applyAlignment="1">
      <alignment horizontal="center" vertical="center" wrapText="1"/>
    </xf>
    <xf numFmtId="0" fontId="14" fillId="13" borderId="38" xfId="2" applyFont="1" applyFill="1" applyBorder="1" applyAlignment="1">
      <alignment horizontal="left" vertical="center" wrapText="1"/>
    </xf>
    <xf numFmtId="0" fontId="14" fillId="13" borderId="38" xfId="2" applyFont="1" applyFill="1" applyBorder="1" applyAlignment="1">
      <alignment horizontal="center" vertical="center" wrapText="1"/>
    </xf>
    <xf numFmtId="14" fontId="14" fillId="13" borderId="38" xfId="2" applyNumberFormat="1" applyFont="1" applyFill="1" applyBorder="1" applyAlignment="1">
      <alignment horizontal="center" vertical="center" wrapText="1"/>
    </xf>
    <xf numFmtId="164" fontId="14" fillId="13" borderId="38" xfId="2" applyNumberFormat="1" applyFont="1" applyFill="1" applyBorder="1" applyAlignment="1">
      <alignment horizontal="center" vertical="center" wrapText="1"/>
    </xf>
    <xf numFmtId="0" fontId="14" fillId="13" borderId="39" xfId="2" applyFont="1" applyFill="1" applyBorder="1" applyAlignment="1">
      <alignment horizontal="left" vertical="center" wrapText="1"/>
    </xf>
    <xf numFmtId="0" fontId="2" fillId="13" borderId="15" xfId="2" applyFont="1" applyFill="1" applyBorder="1" applyAlignment="1">
      <alignment horizontal="center" vertical="center" wrapText="1"/>
    </xf>
    <xf numFmtId="0" fontId="14" fillId="13" borderId="17" xfId="2" applyFont="1" applyFill="1" applyBorder="1" applyAlignment="1">
      <alignment horizontal="left" vertical="center" wrapText="1"/>
    </xf>
    <xf numFmtId="0" fontId="14" fillId="13" borderId="17" xfId="2" applyFont="1" applyFill="1" applyBorder="1" applyAlignment="1">
      <alignment horizontal="center" vertical="center" wrapText="1"/>
    </xf>
    <xf numFmtId="14" fontId="14" fillId="13" borderId="17" xfId="2" applyNumberFormat="1" applyFont="1" applyFill="1" applyBorder="1" applyAlignment="1">
      <alignment horizontal="center" vertical="center" wrapText="1"/>
    </xf>
    <xf numFmtId="165" fontId="14" fillId="13" borderId="17" xfId="2" applyNumberFormat="1" applyFont="1" applyFill="1" applyBorder="1" applyAlignment="1">
      <alignment horizontal="center" vertical="center" wrapText="1"/>
    </xf>
    <xf numFmtId="164" fontId="14" fillId="13" borderId="17" xfId="2" applyNumberFormat="1" applyFont="1" applyFill="1" applyBorder="1" applyAlignment="1">
      <alignment horizontal="center" vertical="center" wrapText="1"/>
    </xf>
    <xf numFmtId="0" fontId="14" fillId="13" borderId="18" xfId="2" applyFont="1" applyFill="1" applyBorder="1" applyAlignment="1">
      <alignment horizontal="left" vertical="center" wrapText="1"/>
    </xf>
    <xf numFmtId="0" fontId="2" fillId="13" borderId="12" xfId="2" applyFont="1" applyFill="1" applyBorder="1" applyAlignment="1">
      <alignment horizontal="center" vertical="center" wrapText="1"/>
    </xf>
    <xf numFmtId="0" fontId="14" fillId="13" borderId="14" xfId="2" applyFont="1" applyFill="1" applyBorder="1" applyAlignment="1">
      <alignment horizontal="left" vertical="center" wrapText="1"/>
    </xf>
    <xf numFmtId="0" fontId="14" fillId="13" borderId="14" xfId="2" applyFont="1" applyFill="1" applyBorder="1" applyAlignment="1">
      <alignment horizontal="center" vertical="center" wrapText="1"/>
    </xf>
    <xf numFmtId="14" fontId="14" fillId="13" borderId="14" xfId="2" applyNumberFormat="1" applyFont="1" applyFill="1" applyBorder="1" applyAlignment="1">
      <alignment horizontal="center" vertical="center" wrapText="1"/>
    </xf>
    <xf numFmtId="165" fontId="14" fillId="13" borderId="14" xfId="2" applyNumberFormat="1" applyFont="1" applyFill="1" applyBorder="1" applyAlignment="1">
      <alignment horizontal="center" vertical="center" wrapText="1"/>
    </xf>
    <xf numFmtId="164" fontId="14" fillId="13" borderId="14" xfId="2" applyNumberFormat="1" applyFont="1" applyFill="1" applyBorder="1" applyAlignment="1">
      <alignment horizontal="center" vertical="center" wrapText="1"/>
    </xf>
    <xf numFmtId="0" fontId="14" fillId="13" borderId="6" xfId="2" applyFont="1" applyFill="1" applyBorder="1" applyAlignment="1">
      <alignment horizontal="left" vertical="center" wrapText="1"/>
    </xf>
    <xf numFmtId="0" fontId="52" fillId="13" borderId="22" xfId="2" applyFont="1" applyFill="1" applyBorder="1" applyAlignment="1">
      <alignment vertical="center" wrapText="1"/>
    </xf>
    <xf numFmtId="0" fontId="52" fillId="13" borderId="27" xfId="2" applyFont="1" applyFill="1" applyBorder="1" applyAlignment="1">
      <alignment vertical="center" wrapText="1"/>
    </xf>
    <xf numFmtId="0" fontId="52" fillId="13" borderId="0" xfId="2" applyFont="1" applyFill="1" applyAlignment="1">
      <alignment vertical="center" wrapText="1"/>
    </xf>
    <xf numFmtId="0" fontId="52" fillId="13" borderId="1" xfId="2" applyFont="1" applyFill="1" applyBorder="1" applyAlignment="1">
      <alignment vertical="center" wrapText="1"/>
    </xf>
    <xf numFmtId="0" fontId="52" fillId="13" borderId="3" xfId="2" applyFont="1" applyFill="1" applyBorder="1" applyAlignment="1">
      <alignment vertical="center" wrapText="1"/>
    </xf>
    <xf numFmtId="0" fontId="52" fillId="13" borderId="2" xfId="2" applyFont="1" applyFill="1" applyBorder="1" applyAlignment="1">
      <alignment vertical="center" wrapText="1"/>
    </xf>
    <xf numFmtId="0" fontId="48" fillId="10" borderId="0" xfId="0" applyFont="1" applyFill="1" applyAlignment="1">
      <alignment vertical="top"/>
    </xf>
    <xf numFmtId="0" fontId="48" fillId="10" borderId="0" xfId="2" applyFont="1" applyFill="1" applyAlignment="1">
      <alignment vertical="top"/>
    </xf>
    <xf numFmtId="0" fontId="47" fillId="10" borderId="0" xfId="0" applyFont="1" applyFill="1" applyAlignment="1">
      <alignment horizontal="center" vertical="top"/>
    </xf>
    <xf numFmtId="0" fontId="10" fillId="13" borderId="22" xfId="0" applyFont="1" applyFill="1" applyBorder="1" applyAlignment="1">
      <alignment horizontal="left" vertical="center"/>
    </xf>
    <xf numFmtId="165" fontId="10" fillId="13" borderId="22" xfId="0" applyNumberFormat="1" applyFont="1" applyFill="1" applyBorder="1" applyAlignment="1">
      <alignment horizontal="right" vertical="center"/>
    </xf>
    <xf numFmtId="0" fontId="49" fillId="12" borderId="59" xfId="0" applyFont="1" applyFill="1" applyBorder="1" applyAlignment="1">
      <alignment horizontal="center" vertical="center" wrapText="1" readingOrder="1"/>
    </xf>
    <xf numFmtId="0" fontId="58" fillId="13" borderId="62" xfId="0" applyFont="1" applyFill="1" applyBorder="1" applyAlignment="1">
      <alignment horizontal="center" vertical="top" wrapText="1" readingOrder="1"/>
    </xf>
    <xf numFmtId="0" fontId="43" fillId="13" borderId="71" xfId="0" applyFont="1" applyFill="1" applyBorder="1"/>
    <xf numFmtId="0" fontId="43" fillId="13" borderId="72" xfId="0" applyFont="1" applyFill="1" applyBorder="1"/>
    <xf numFmtId="0" fontId="49" fillId="12" borderId="74" xfId="0" applyFont="1" applyFill="1" applyBorder="1" applyAlignment="1">
      <alignment horizontal="center" vertical="center" wrapText="1" readingOrder="1"/>
    </xf>
    <xf numFmtId="0" fontId="0" fillId="13" borderId="22" xfId="0" applyFill="1" applyBorder="1"/>
    <xf numFmtId="0" fontId="56" fillId="15" borderId="76" xfId="0" applyFont="1" applyFill="1" applyBorder="1" applyAlignment="1">
      <alignment vertical="center" wrapText="1" readingOrder="1"/>
    </xf>
    <xf numFmtId="0" fontId="56" fillId="15" borderId="66" xfId="0" applyFont="1" applyFill="1" applyBorder="1" applyAlignment="1">
      <alignment vertical="center" wrapText="1" readingOrder="1"/>
    </xf>
    <xf numFmtId="0" fontId="46" fillId="13" borderId="0" xfId="0" applyFont="1" applyFill="1"/>
    <xf numFmtId="0" fontId="43" fillId="13" borderId="70" xfId="0" applyFont="1" applyFill="1" applyBorder="1"/>
    <xf numFmtId="0" fontId="10" fillId="0" borderId="59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74" xfId="0" applyFont="1" applyBorder="1" applyAlignment="1">
      <alignment horizontal="center" vertical="center" wrapText="1"/>
    </xf>
    <xf numFmtId="0" fontId="0" fillId="13" borderId="0" xfId="0" applyFill="1"/>
    <xf numFmtId="0" fontId="55" fillId="15" borderId="76" xfId="0" applyFont="1" applyFill="1" applyBorder="1" applyAlignment="1">
      <alignment horizontal="right" vertical="center" wrapText="1" readingOrder="1"/>
    </xf>
    <xf numFmtId="0" fontId="27" fillId="3" borderId="19" xfId="3" applyFont="1" applyFill="1" applyBorder="1" applyAlignment="1">
      <alignment horizontal="left" vertical="center"/>
    </xf>
    <xf numFmtId="0" fontId="58" fillId="13" borderId="70" xfId="0" applyFont="1" applyFill="1" applyBorder="1" applyAlignment="1">
      <alignment horizontal="center" vertical="top" wrapText="1" readingOrder="1"/>
    </xf>
    <xf numFmtId="0" fontId="58" fillId="13" borderId="63" xfId="0" applyFont="1" applyFill="1" applyBorder="1" applyAlignment="1">
      <alignment horizontal="center" vertical="top" wrapText="1" readingOrder="1"/>
    </xf>
    <xf numFmtId="165" fontId="10" fillId="10" borderId="17" xfId="0" applyNumberFormat="1" applyFont="1" applyFill="1" applyBorder="1" applyAlignment="1">
      <alignment horizontal="center" vertical="center" wrapText="1"/>
    </xf>
    <xf numFmtId="0" fontId="8" fillId="0" borderId="0" xfId="2" applyAlignment="1">
      <alignment wrapText="1"/>
    </xf>
    <xf numFmtId="0" fontId="4" fillId="10" borderId="0" xfId="0" applyFont="1" applyFill="1"/>
    <xf numFmtId="0" fontId="5" fillId="10" borderId="0" xfId="0" applyFont="1" applyFill="1" applyAlignment="1">
      <alignment horizontal="center" vertical="center"/>
    </xf>
    <xf numFmtId="0" fontId="9" fillId="10" borderId="0" xfId="0" applyFont="1" applyFill="1"/>
    <xf numFmtId="0" fontId="8" fillId="10" borderId="0" xfId="0" applyFont="1" applyFill="1"/>
    <xf numFmtId="0" fontId="0" fillId="10" borderId="0" xfId="0" applyFill="1" applyAlignment="1">
      <alignment wrapText="1"/>
    </xf>
    <xf numFmtId="0" fontId="2" fillId="10" borderId="0" xfId="0" applyFont="1" applyFill="1" applyAlignment="1">
      <alignment horizontal="center" vertical="top"/>
    </xf>
    <xf numFmtId="0" fontId="2" fillId="10" borderId="0" xfId="0" applyFont="1" applyFill="1" applyAlignment="1">
      <alignment vertical="top"/>
    </xf>
    <xf numFmtId="165" fontId="2" fillId="10" borderId="0" xfId="0" applyNumberFormat="1" applyFont="1" applyFill="1" applyAlignment="1">
      <alignment vertical="top"/>
    </xf>
    <xf numFmtId="49" fontId="2" fillId="10" borderId="0" xfId="0" applyNumberFormat="1" applyFont="1" applyFill="1" applyAlignment="1">
      <alignment vertical="top"/>
    </xf>
    <xf numFmtId="0" fontId="0" fillId="10" borderId="0" xfId="0" applyFill="1" applyAlignment="1">
      <alignment horizontal="left"/>
    </xf>
    <xf numFmtId="0" fontId="0" fillId="10" borderId="0" xfId="0" applyFill="1" applyAlignment="1">
      <alignment horizontal="center"/>
    </xf>
    <xf numFmtId="165" fontId="0" fillId="10" borderId="0" xfId="0" applyNumberFormat="1" applyFill="1"/>
    <xf numFmtId="0" fontId="60" fillId="10" borderId="0" xfId="0" applyFont="1" applyFill="1"/>
    <xf numFmtId="0" fontId="61" fillId="10" borderId="0" xfId="0" applyFont="1" applyFill="1" applyAlignment="1">
      <alignment horizontal="center" vertical="center"/>
    </xf>
    <xf numFmtId="0" fontId="20" fillId="0" borderId="17" xfId="2" applyFont="1" applyBorder="1" applyAlignment="1">
      <alignment horizontal="center" wrapText="1"/>
    </xf>
    <xf numFmtId="168" fontId="10" fillId="0" borderId="17" xfId="4" applyNumberFormat="1" applyFont="1" applyBorder="1" applyAlignment="1">
      <alignment horizontal="center" wrapText="1"/>
    </xf>
    <xf numFmtId="168" fontId="10" fillId="0" borderId="17" xfId="4" applyNumberFormat="1" applyFont="1" applyBorder="1" applyAlignment="1">
      <alignment horizontal="center"/>
    </xf>
    <xf numFmtId="0" fontId="20" fillId="0" borderId="17" xfId="2" applyFont="1" applyBorder="1" applyAlignment="1">
      <alignment horizontal="center"/>
    </xf>
    <xf numFmtId="0" fontId="19" fillId="0" borderId="0" xfId="2" applyFont="1" applyAlignment="1">
      <alignment horizontal="center"/>
    </xf>
    <xf numFmtId="0" fontId="2" fillId="4" borderId="17" xfId="2" applyFont="1" applyFill="1" applyBorder="1"/>
    <xf numFmtId="0" fontId="19" fillId="4" borderId="17" xfId="2" applyFont="1" applyFill="1" applyBorder="1" applyAlignment="1">
      <alignment horizontal="center"/>
    </xf>
    <xf numFmtId="0" fontId="10" fillId="0" borderId="17" xfId="2" applyFont="1" applyBorder="1"/>
    <xf numFmtId="0" fontId="8" fillId="13" borderId="0" xfId="2" applyFill="1" applyAlignment="1">
      <alignment horizontal="center"/>
    </xf>
    <xf numFmtId="0" fontId="8" fillId="13" borderId="0" xfId="2" applyFill="1" applyAlignment="1">
      <alignment horizontal="left"/>
    </xf>
    <xf numFmtId="0" fontId="8" fillId="13" borderId="0" xfId="2" applyFill="1"/>
    <xf numFmtId="165" fontId="8" fillId="13" borderId="0" xfId="2" applyNumberFormat="1" applyFill="1"/>
    <xf numFmtId="0" fontId="4" fillId="13" borderId="0" xfId="2" applyFont="1" applyFill="1"/>
    <xf numFmtId="0" fontId="5" fillId="13" borderId="0" xfId="2" applyFont="1" applyFill="1" applyAlignment="1">
      <alignment horizontal="center" vertical="center"/>
    </xf>
    <xf numFmtId="0" fontId="2" fillId="13" borderId="78" xfId="2" applyFont="1" applyFill="1" applyBorder="1" applyAlignment="1">
      <alignment horizontal="center" vertical="center" wrapText="1"/>
    </xf>
    <xf numFmtId="14" fontId="14" fillId="10" borderId="79" xfId="2" applyNumberFormat="1" applyFont="1" applyFill="1" applyBorder="1" applyAlignment="1">
      <alignment horizontal="center" vertical="center" wrapText="1"/>
    </xf>
    <xf numFmtId="0" fontId="14" fillId="10" borderId="80" xfId="2" applyFont="1" applyFill="1" applyBorder="1" applyAlignment="1">
      <alignment horizontal="left" vertical="center" wrapText="1"/>
    </xf>
    <xf numFmtId="0" fontId="8" fillId="13" borderId="0" xfId="2" applyFill="1" applyAlignment="1">
      <alignment wrapText="1"/>
    </xf>
    <xf numFmtId="0" fontId="14" fillId="10" borderId="18" xfId="2" applyFont="1" applyFill="1" applyBorder="1" applyAlignment="1">
      <alignment horizontal="left" vertical="center" wrapText="1"/>
    </xf>
    <xf numFmtId="14" fontId="14" fillId="10" borderId="17" xfId="2" applyNumberFormat="1" applyFont="1" applyFill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13" borderId="0" xfId="2" applyFont="1" applyFill="1" applyAlignment="1">
      <alignment horizontal="center" vertical="top"/>
    </xf>
    <xf numFmtId="0" fontId="2" fillId="13" borderId="0" xfId="2" applyFont="1" applyFill="1" applyAlignment="1">
      <alignment vertical="top"/>
    </xf>
    <xf numFmtId="165" fontId="2" fillId="13" borderId="0" xfId="2" applyNumberFormat="1" applyFont="1" applyFill="1" applyAlignment="1">
      <alignment vertical="top"/>
    </xf>
    <xf numFmtId="0" fontId="8" fillId="0" borderId="0" xfId="0" applyFont="1"/>
    <xf numFmtId="0" fontId="62" fillId="0" borderId="0" xfId="5"/>
    <xf numFmtId="14" fontId="8" fillId="0" borderId="0" xfId="2" applyNumberFormat="1"/>
    <xf numFmtId="165" fontId="10" fillId="16" borderId="16" xfId="0" applyNumberFormat="1" applyFont="1" applyFill="1" applyBorder="1" applyAlignment="1">
      <alignment horizontal="center" vertical="center" wrapText="1"/>
    </xf>
    <xf numFmtId="0" fontId="1" fillId="13" borderId="23" xfId="6" applyFill="1" applyBorder="1"/>
    <xf numFmtId="0" fontId="1" fillId="13" borderId="22" xfId="6" applyFill="1" applyBorder="1"/>
    <xf numFmtId="0" fontId="1" fillId="0" borderId="22" xfId="6" applyBorder="1"/>
    <xf numFmtId="0" fontId="1" fillId="13" borderId="27" xfId="6" applyFill="1" applyBorder="1"/>
    <xf numFmtId="0" fontId="1" fillId="0" borderId="0" xfId="6"/>
    <xf numFmtId="0" fontId="1" fillId="13" borderId="24" xfId="6" applyFill="1" applyBorder="1"/>
    <xf numFmtId="0" fontId="1" fillId="13" borderId="0" xfId="6" applyFill="1"/>
    <xf numFmtId="0" fontId="64" fillId="13" borderId="0" xfId="6" applyFont="1" applyFill="1" applyAlignment="1">
      <alignment vertical="center"/>
    </xf>
    <xf numFmtId="0" fontId="1" fillId="13" borderId="1" xfId="6" applyFill="1" applyBorder="1"/>
    <xf numFmtId="0" fontId="65" fillId="13" borderId="0" xfId="6" applyFont="1" applyFill="1" applyAlignment="1">
      <alignment horizontal="right"/>
    </xf>
    <xf numFmtId="0" fontId="66" fillId="13" borderId="32" xfId="6" applyFont="1" applyFill="1" applyBorder="1"/>
    <xf numFmtId="0" fontId="1" fillId="13" borderId="32" xfId="6" applyFill="1" applyBorder="1"/>
    <xf numFmtId="0" fontId="66" fillId="13" borderId="0" xfId="6" applyFont="1" applyFill="1"/>
    <xf numFmtId="0" fontId="1" fillId="13" borderId="25" xfId="6" applyFill="1" applyBorder="1"/>
    <xf numFmtId="0" fontId="1" fillId="13" borderId="3" xfId="6" applyFill="1" applyBorder="1"/>
    <xf numFmtId="0" fontId="1" fillId="13" borderId="2" xfId="6" applyFill="1" applyBorder="1"/>
    <xf numFmtId="0" fontId="1" fillId="13" borderId="81" xfId="6" applyFill="1" applyBorder="1"/>
    <xf numFmtId="0" fontId="63" fillId="0" borderId="7" xfId="6" applyFont="1" applyBorder="1" applyAlignment="1">
      <alignment horizontal="center"/>
    </xf>
    <xf numFmtId="0" fontId="70" fillId="0" borderId="16" xfId="6" applyFont="1" applyBorder="1" applyAlignment="1">
      <alignment horizontal="center"/>
    </xf>
    <xf numFmtId="0" fontId="70" fillId="0" borderId="13" xfId="6" applyFont="1" applyBorder="1" applyAlignment="1">
      <alignment horizontal="center"/>
    </xf>
    <xf numFmtId="0" fontId="1" fillId="18" borderId="22" xfId="6" applyFill="1" applyBorder="1"/>
    <xf numFmtId="0" fontId="1" fillId="18" borderId="0" xfId="6" applyFill="1"/>
    <xf numFmtId="0" fontId="1" fillId="18" borderId="3" xfId="6" applyFill="1" applyBorder="1"/>
    <xf numFmtId="165" fontId="10" fillId="16" borderId="8" xfId="0" applyNumberFormat="1" applyFont="1" applyFill="1" applyBorder="1" applyAlignment="1">
      <alignment horizontal="center" vertical="center" wrapText="1"/>
    </xf>
    <xf numFmtId="0" fontId="14" fillId="13" borderId="79" xfId="2" applyFont="1" applyFill="1" applyBorder="1" applyAlignment="1">
      <alignment horizontal="center" vertical="center" wrapText="1"/>
    </xf>
    <xf numFmtId="0" fontId="14" fillId="13" borderId="47" xfId="2" applyFont="1" applyFill="1" applyBorder="1" applyAlignment="1">
      <alignment horizontal="left" vertical="center" wrapText="1"/>
    </xf>
    <xf numFmtId="14" fontId="14" fillId="13" borderId="47" xfId="2" applyNumberFormat="1" applyFont="1" applyFill="1" applyBorder="1" applyAlignment="1">
      <alignment horizontal="center" vertical="center" wrapText="1"/>
    </xf>
    <xf numFmtId="2" fontId="8" fillId="0" borderId="0" xfId="2" applyNumberFormat="1"/>
    <xf numFmtId="9" fontId="14" fillId="10" borderId="79" xfId="2" applyNumberFormat="1" applyFont="1" applyFill="1" applyBorder="1" applyAlignment="1">
      <alignment horizontal="left" vertical="center" wrapText="1"/>
    </xf>
    <xf numFmtId="9" fontId="14" fillId="10" borderId="17" xfId="2" applyNumberFormat="1" applyFont="1" applyFill="1" applyBorder="1" applyAlignment="1">
      <alignment horizontal="left" vertical="center" wrapText="1"/>
    </xf>
    <xf numFmtId="0" fontId="73" fillId="21" borderId="17" xfId="0" applyFont="1" applyFill="1" applyBorder="1" applyAlignment="1">
      <alignment horizontal="left" vertical="center" wrapText="1"/>
    </xf>
    <xf numFmtId="0" fontId="73" fillId="21" borderId="16" xfId="0" applyFont="1" applyFill="1" applyBorder="1" applyAlignment="1">
      <alignment horizontal="center" vertical="center" wrapText="1"/>
    </xf>
    <xf numFmtId="0" fontId="73" fillId="21" borderId="17" xfId="0" applyFont="1" applyFill="1" applyBorder="1" applyAlignment="1">
      <alignment horizontal="center" vertical="center" wrapText="1"/>
    </xf>
    <xf numFmtId="0" fontId="74" fillId="21" borderId="34" xfId="0" applyFont="1" applyFill="1" applyBorder="1" applyAlignment="1">
      <alignment horizontal="left" vertical="center" wrapText="1"/>
    </xf>
    <xf numFmtId="0" fontId="0" fillId="0" borderId="17" xfId="0" applyBorder="1"/>
    <xf numFmtId="0" fontId="75" fillId="13" borderId="0" xfId="0" applyFont="1" applyFill="1" applyAlignment="1">
      <alignment horizontal="left" vertical="center" wrapText="1"/>
    </xf>
    <xf numFmtId="0" fontId="0" fillId="0" borderId="7" xfId="0" applyBorder="1"/>
    <xf numFmtId="0" fontId="0" fillId="0" borderId="0" xfId="0" applyAlignment="1">
      <alignment wrapText="1"/>
    </xf>
    <xf numFmtId="0" fontId="8" fillId="0" borderId="17" xfId="0" applyFont="1" applyBorder="1" applyAlignment="1">
      <alignment wrapText="1"/>
    </xf>
    <xf numFmtId="0" fontId="0" fillId="0" borderId="17" xfId="0" applyBorder="1" applyAlignment="1">
      <alignment horizontal="left" wrapText="1"/>
    </xf>
    <xf numFmtId="0" fontId="0" fillId="10" borderId="17" xfId="0" applyFill="1" applyBorder="1" applyAlignment="1">
      <alignment horizontal="left" wrapText="1"/>
    </xf>
    <xf numFmtId="0" fontId="0" fillId="10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14" fillId="0" borderId="17" xfId="0" applyFont="1" applyBorder="1" applyAlignment="1">
      <alignment wrapText="1"/>
    </xf>
    <xf numFmtId="165" fontId="14" fillId="0" borderId="0" xfId="7" applyNumberFormat="1" applyFont="1"/>
    <xf numFmtId="0" fontId="14" fillId="0" borderId="0" xfId="7" applyFont="1"/>
    <xf numFmtId="165" fontId="8" fillId="0" borderId="0" xfId="7" applyNumberFormat="1"/>
    <xf numFmtId="0" fontId="8" fillId="0" borderId="0" xfId="7"/>
    <xf numFmtId="0" fontId="10" fillId="0" borderId="75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0" fillId="13" borderId="0" xfId="0" applyFill="1"/>
    <xf numFmtId="0" fontId="55" fillId="15" borderId="62" xfId="0" applyFont="1" applyFill="1" applyBorder="1" applyAlignment="1">
      <alignment horizontal="center" vertical="center" wrapText="1" readingOrder="1"/>
    </xf>
    <xf numFmtId="0" fontId="55" fillId="15" borderId="0" xfId="0" applyFont="1" applyFill="1" applyAlignment="1">
      <alignment horizontal="center" vertical="center" wrapText="1" readingOrder="1"/>
    </xf>
    <xf numFmtId="0" fontId="55" fillId="15" borderId="60" xfId="0" applyFont="1" applyFill="1" applyBorder="1" applyAlignment="1">
      <alignment horizontal="center" vertical="center" wrapText="1" readingOrder="1"/>
    </xf>
    <xf numFmtId="0" fontId="0" fillId="13" borderId="63" xfId="0" applyFill="1" applyBorder="1"/>
    <xf numFmtId="0" fontId="0" fillId="13" borderId="64" xfId="0" applyFill="1" applyBorder="1"/>
    <xf numFmtId="0" fontId="0" fillId="13" borderId="61" xfId="0" applyFill="1" applyBorder="1"/>
    <xf numFmtId="0" fontId="10" fillId="0" borderId="69" xfId="0" applyFont="1" applyBorder="1" applyAlignment="1">
      <alignment horizontal="center" vertical="center" wrapText="1"/>
    </xf>
    <xf numFmtId="0" fontId="56" fillId="15" borderId="62" xfId="0" applyFont="1" applyFill="1" applyBorder="1" applyAlignment="1">
      <alignment horizontal="center" vertical="top" wrapText="1" readingOrder="1"/>
    </xf>
    <xf numFmtId="0" fontId="56" fillId="15" borderId="0" xfId="0" applyFont="1" applyFill="1" applyAlignment="1">
      <alignment horizontal="center" vertical="top" wrapText="1" readingOrder="1"/>
    </xf>
    <xf numFmtId="0" fontId="56" fillId="15" borderId="60" xfId="0" applyFont="1" applyFill="1" applyBorder="1" applyAlignment="1">
      <alignment horizontal="center" vertical="top" wrapText="1" readingOrder="1"/>
    </xf>
    <xf numFmtId="0" fontId="49" fillId="12" borderId="73" xfId="0" applyFont="1" applyFill="1" applyBorder="1" applyAlignment="1">
      <alignment horizontal="center" vertical="center" wrapText="1" readingOrder="1"/>
    </xf>
    <xf numFmtId="0" fontId="49" fillId="12" borderId="68" xfId="0" applyFont="1" applyFill="1" applyBorder="1" applyAlignment="1">
      <alignment horizontal="center" vertical="center" wrapText="1" readingOrder="1"/>
    </xf>
    <xf numFmtId="14" fontId="10" fillId="0" borderId="75" xfId="0" applyNumberFormat="1" applyFont="1" applyBorder="1" applyAlignment="1">
      <alignment horizontal="center" vertical="center" wrapText="1"/>
    </xf>
    <xf numFmtId="0" fontId="49" fillId="12" borderId="67" xfId="0" applyFont="1" applyFill="1" applyBorder="1" applyAlignment="1">
      <alignment horizontal="center" vertical="center" wrapText="1" readingOrder="1"/>
    </xf>
    <xf numFmtId="0" fontId="51" fillId="0" borderId="63" xfId="0" applyFont="1" applyBorder="1" applyAlignment="1">
      <alignment horizontal="center" vertical="center" wrapText="1" readingOrder="1"/>
    </xf>
    <xf numFmtId="0" fontId="51" fillId="0" borderId="61" xfId="0" applyFont="1" applyBorder="1" applyAlignment="1">
      <alignment horizontal="center" vertical="center" wrapText="1" readingOrder="1"/>
    </xf>
    <xf numFmtId="0" fontId="8" fillId="13" borderId="0" xfId="0" applyFont="1" applyFill="1" applyAlignment="1">
      <alignment horizontal="left" vertical="top" wrapText="1" readingOrder="1"/>
    </xf>
    <xf numFmtId="0" fontId="53" fillId="0" borderId="3" xfId="0" applyFont="1" applyBorder="1" applyAlignment="1">
      <alignment horizontal="left" vertical="center" wrapText="1" readingOrder="1"/>
    </xf>
    <xf numFmtId="0" fontId="53" fillId="0" borderId="77" xfId="0" applyFont="1" applyBorder="1" applyAlignment="1">
      <alignment horizontal="left" vertical="center" wrapText="1" readingOrder="1"/>
    </xf>
    <xf numFmtId="0" fontId="8" fillId="13" borderId="60" xfId="0" applyFont="1" applyFill="1" applyBorder="1" applyAlignment="1">
      <alignment horizontal="left" vertical="top" wrapText="1" readingOrder="1"/>
    </xf>
    <xf numFmtId="0" fontId="8" fillId="13" borderId="64" xfId="0" applyFont="1" applyFill="1" applyBorder="1" applyAlignment="1">
      <alignment horizontal="left" vertical="top" wrapText="1" readingOrder="1"/>
    </xf>
    <xf numFmtId="0" fontId="8" fillId="13" borderId="61" xfId="0" applyFont="1" applyFill="1" applyBorder="1" applyAlignment="1">
      <alignment horizontal="left" vertical="top" wrapText="1" readingOrder="1"/>
    </xf>
    <xf numFmtId="0" fontId="55" fillId="15" borderId="76" xfId="0" applyFont="1" applyFill="1" applyBorder="1" applyAlignment="1">
      <alignment horizontal="center" vertical="center" wrapText="1" readingOrder="1"/>
    </xf>
    <xf numFmtId="0" fontId="45" fillId="13" borderId="0" xfId="0" applyFont="1" applyFill="1" applyAlignment="1">
      <alignment horizontal="center"/>
    </xf>
    <xf numFmtId="0" fontId="45" fillId="13" borderId="62" xfId="0" applyFont="1" applyFill="1" applyBorder="1"/>
    <xf numFmtId="0" fontId="45" fillId="13" borderId="0" xfId="0" applyFont="1" applyFill="1"/>
    <xf numFmtId="0" fontId="41" fillId="15" borderId="65" xfId="0" applyFont="1" applyFill="1" applyBorder="1" applyAlignment="1">
      <alignment horizontal="left" vertical="center" wrapText="1" readingOrder="1"/>
    </xf>
    <xf numFmtId="0" fontId="41" fillId="15" borderId="76" xfId="0" applyFont="1" applyFill="1" applyBorder="1" applyAlignment="1">
      <alignment horizontal="left" vertical="center" wrapText="1" readingOrder="1"/>
    </xf>
    <xf numFmtId="0" fontId="41" fillId="15" borderId="66" xfId="0" applyFont="1" applyFill="1" applyBorder="1" applyAlignment="1">
      <alignment horizontal="left" vertical="center" wrapText="1" readingOrder="1"/>
    </xf>
    <xf numFmtId="0" fontId="55" fillId="15" borderId="65" xfId="0" applyFont="1" applyFill="1" applyBorder="1" applyAlignment="1">
      <alignment horizontal="right" vertical="center" wrapText="1" readingOrder="1"/>
    </xf>
    <xf numFmtId="0" fontId="55" fillId="15" borderId="76" xfId="0" applyFont="1" applyFill="1" applyBorder="1" applyAlignment="1">
      <alignment horizontal="right" vertical="center" wrapText="1" readingOrder="1"/>
    </xf>
    <xf numFmtId="0" fontId="54" fillId="12" borderId="65" xfId="0" applyFont="1" applyFill="1" applyBorder="1" applyAlignment="1">
      <alignment horizontal="center" vertical="center" wrapText="1" readingOrder="1"/>
    </xf>
    <xf numFmtId="0" fontId="54" fillId="12" borderId="76" xfId="0" applyFont="1" applyFill="1" applyBorder="1" applyAlignment="1">
      <alignment horizontal="center" vertical="center" wrapText="1" readingOrder="1"/>
    </xf>
    <xf numFmtId="0" fontId="54" fillId="12" borderId="66" xfId="0" applyFont="1" applyFill="1" applyBorder="1" applyAlignment="1">
      <alignment horizontal="center" vertical="center" wrapText="1" readingOrder="1"/>
    </xf>
    <xf numFmtId="0" fontId="45" fillId="13" borderId="0" xfId="0" applyFont="1" applyFill="1" applyAlignment="1">
      <alignment horizontal="left"/>
    </xf>
    <xf numFmtId="0" fontId="45" fillId="13" borderId="60" xfId="0" applyFont="1" applyFill="1" applyBorder="1" applyAlignment="1">
      <alignment horizontal="left"/>
    </xf>
    <xf numFmtId="0" fontId="52" fillId="16" borderId="23" xfId="0" applyFont="1" applyFill="1" applyBorder="1" applyAlignment="1">
      <alignment horizontal="left" vertical="center" wrapText="1"/>
    </xf>
    <xf numFmtId="0" fontId="52" fillId="16" borderId="22" xfId="0" applyFont="1" applyFill="1" applyBorder="1" applyAlignment="1">
      <alignment horizontal="left" vertical="center" wrapText="1"/>
    </xf>
    <xf numFmtId="0" fontId="52" fillId="16" borderId="27" xfId="0" applyFont="1" applyFill="1" applyBorder="1" applyAlignment="1">
      <alignment horizontal="left" vertical="center" wrapText="1"/>
    </xf>
    <xf numFmtId="0" fontId="52" fillId="16" borderId="25" xfId="0" applyFont="1" applyFill="1" applyBorder="1" applyAlignment="1">
      <alignment horizontal="left" vertical="center" wrapText="1"/>
    </xf>
    <xf numFmtId="0" fontId="52" fillId="16" borderId="3" xfId="0" applyFont="1" applyFill="1" applyBorder="1" applyAlignment="1">
      <alignment horizontal="left" vertical="center" wrapText="1"/>
    </xf>
    <xf numFmtId="0" fontId="52" fillId="16" borderId="2" xfId="0" applyFont="1" applyFill="1" applyBorder="1" applyAlignment="1">
      <alignment horizontal="left" vertical="center" wrapText="1"/>
    </xf>
    <xf numFmtId="0" fontId="7" fillId="13" borderId="4" xfId="0" applyFont="1" applyFill="1" applyBorder="1" applyAlignment="1">
      <alignment horizontal="left" vertical="center"/>
    </xf>
    <xf numFmtId="0" fontId="7" fillId="13" borderId="5" xfId="0" applyFont="1" applyFill="1" applyBorder="1" applyAlignment="1">
      <alignment horizontal="left" vertical="center"/>
    </xf>
    <xf numFmtId="0" fontId="7" fillId="13" borderId="33" xfId="0" applyFont="1" applyFill="1" applyBorder="1" applyAlignment="1">
      <alignment horizontal="left" vertical="center"/>
    </xf>
    <xf numFmtId="0" fontId="12" fillId="13" borderId="23" xfId="0" applyFont="1" applyFill="1" applyBorder="1" applyAlignment="1">
      <alignment horizontal="center"/>
    </xf>
    <xf numFmtId="0" fontId="12" fillId="13" borderId="22" xfId="0" applyFont="1" applyFill="1" applyBorder="1" applyAlignment="1">
      <alignment horizontal="center"/>
    </xf>
    <xf numFmtId="0" fontId="12" fillId="13" borderId="27" xfId="0" applyFont="1" applyFill="1" applyBorder="1" applyAlignment="1">
      <alignment horizontal="center"/>
    </xf>
    <xf numFmtId="0" fontId="10" fillId="13" borderId="4" xfId="0" applyFont="1" applyFill="1" applyBorder="1" applyAlignment="1">
      <alignment horizontal="left" vertical="center"/>
    </xf>
    <xf numFmtId="0" fontId="10" fillId="1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14" fillId="4" borderId="4" xfId="2" applyFont="1" applyFill="1" applyBorder="1" applyAlignment="1">
      <alignment horizontal="center"/>
    </xf>
    <xf numFmtId="0" fontId="14" fillId="4" borderId="5" xfId="2" applyFont="1" applyFill="1" applyBorder="1" applyAlignment="1">
      <alignment horizontal="center"/>
    </xf>
    <xf numFmtId="0" fontId="14" fillId="4" borderId="33" xfId="2" applyFont="1" applyFill="1" applyBorder="1" applyAlignment="1">
      <alignment horizontal="center"/>
    </xf>
    <xf numFmtId="0" fontId="52" fillId="13" borderId="23" xfId="2" applyFont="1" applyFill="1" applyBorder="1" applyAlignment="1">
      <alignment horizontal="left" wrapText="1"/>
    </xf>
    <xf numFmtId="0" fontId="52" fillId="13" borderId="22" xfId="2" applyFont="1" applyFill="1" applyBorder="1" applyAlignment="1">
      <alignment horizontal="left" wrapText="1"/>
    </xf>
    <xf numFmtId="0" fontId="52" fillId="13" borderId="27" xfId="2" applyFont="1" applyFill="1" applyBorder="1" applyAlignment="1">
      <alignment horizontal="left" wrapText="1"/>
    </xf>
    <xf numFmtId="0" fontId="52" fillId="13" borderId="24" xfId="2" applyFont="1" applyFill="1" applyBorder="1" applyAlignment="1">
      <alignment horizontal="left" wrapText="1"/>
    </xf>
    <xf numFmtId="0" fontId="52" fillId="13" borderId="0" xfId="2" applyFont="1" applyFill="1" applyAlignment="1">
      <alignment horizontal="left" wrapText="1"/>
    </xf>
    <xf numFmtId="0" fontId="52" fillId="13" borderId="1" xfId="2" applyFont="1" applyFill="1" applyBorder="1" applyAlignment="1">
      <alignment horizontal="left" wrapText="1"/>
    </xf>
    <xf numFmtId="0" fontId="52" fillId="13" borderId="25" xfId="2" applyFont="1" applyFill="1" applyBorder="1" applyAlignment="1">
      <alignment horizontal="left" wrapText="1"/>
    </xf>
    <xf numFmtId="0" fontId="52" fillId="13" borderId="3" xfId="2" applyFont="1" applyFill="1" applyBorder="1" applyAlignment="1">
      <alignment horizontal="left" wrapText="1"/>
    </xf>
    <xf numFmtId="0" fontId="52" fillId="13" borderId="2" xfId="2" applyFont="1" applyFill="1" applyBorder="1" applyAlignment="1">
      <alignment horizontal="left" wrapText="1"/>
    </xf>
    <xf numFmtId="0" fontId="57" fillId="13" borderId="4" xfId="2" applyFont="1" applyFill="1" applyBorder="1" applyAlignment="1">
      <alignment horizontal="center" vertical="center"/>
    </xf>
    <xf numFmtId="0" fontId="57" fillId="13" borderId="5" xfId="2" applyFont="1" applyFill="1" applyBorder="1" applyAlignment="1">
      <alignment horizontal="center" vertical="center"/>
    </xf>
    <xf numFmtId="0" fontId="57" fillId="13" borderId="33" xfId="2" applyFont="1" applyFill="1" applyBorder="1" applyAlignment="1">
      <alignment horizontal="center" vertical="center"/>
    </xf>
    <xf numFmtId="0" fontId="9" fillId="13" borderId="8" xfId="2" applyFont="1" applyFill="1" applyBorder="1" applyAlignment="1">
      <alignment horizontal="center"/>
    </xf>
    <xf numFmtId="0" fontId="9" fillId="13" borderId="9" xfId="2" applyFont="1" applyFill="1" applyBorder="1" applyAlignment="1">
      <alignment horizontal="center"/>
    </xf>
    <xf numFmtId="14" fontId="9" fillId="13" borderId="47" xfId="2" applyNumberFormat="1" applyFont="1" applyFill="1" applyBorder="1" applyAlignment="1">
      <alignment horizontal="center"/>
    </xf>
    <xf numFmtId="14" fontId="9" fillId="13" borderId="56" xfId="2" applyNumberFormat="1" applyFont="1" applyFill="1" applyBorder="1" applyAlignment="1">
      <alignment horizontal="center"/>
    </xf>
    <xf numFmtId="0" fontId="64" fillId="13" borderId="22" xfId="6" applyFont="1" applyFill="1" applyBorder="1" applyAlignment="1">
      <alignment horizontal="center" vertical="center"/>
    </xf>
    <xf numFmtId="0" fontId="64" fillId="13" borderId="0" xfId="6" applyFont="1" applyFill="1" applyAlignment="1">
      <alignment horizontal="center" vertical="center"/>
    </xf>
    <xf numFmtId="0" fontId="65" fillId="13" borderId="0" xfId="6" applyFont="1" applyFill="1" applyAlignment="1">
      <alignment horizontal="right"/>
    </xf>
    <xf numFmtId="0" fontId="67" fillId="13" borderId="52" xfId="6" applyFont="1" applyFill="1" applyBorder="1" applyAlignment="1">
      <alignment horizontal="left" vertical="center"/>
    </xf>
    <xf numFmtId="0" fontId="67" fillId="13" borderId="53" xfId="6" applyFont="1" applyFill="1" applyBorder="1" applyAlignment="1">
      <alignment horizontal="left" vertical="center"/>
    </xf>
    <xf numFmtId="0" fontId="67" fillId="13" borderId="44" xfId="6" applyFont="1" applyFill="1" applyBorder="1" applyAlignment="1">
      <alignment horizontal="left" vertical="center"/>
    </xf>
    <xf numFmtId="0" fontId="67" fillId="13" borderId="0" xfId="6" applyFont="1" applyFill="1" applyAlignment="1">
      <alignment horizontal="center"/>
    </xf>
    <xf numFmtId="0" fontId="67" fillId="13" borderId="1" xfId="6" applyFont="1" applyFill="1" applyBorder="1" applyAlignment="1">
      <alignment horizontal="center"/>
    </xf>
    <xf numFmtId="0" fontId="67" fillId="18" borderId="52" xfId="6" applyFont="1" applyFill="1" applyBorder="1" applyAlignment="1">
      <alignment horizontal="left"/>
    </xf>
    <xf numFmtId="0" fontId="67" fillId="18" borderId="53" xfId="6" applyFont="1" applyFill="1" applyBorder="1" applyAlignment="1">
      <alignment horizontal="left"/>
    </xf>
    <xf numFmtId="0" fontId="67" fillId="18" borderId="44" xfId="6" applyFont="1" applyFill="1" applyBorder="1" applyAlignment="1">
      <alignment horizontal="left"/>
    </xf>
    <xf numFmtId="0" fontId="1" fillId="0" borderId="38" xfId="6" applyBorder="1" applyAlignment="1">
      <alignment horizontal="center"/>
    </xf>
    <xf numFmtId="0" fontId="1" fillId="0" borderId="39" xfId="6" applyBorder="1" applyAlignment="1">
      <alignment horizontal="center"/>
    </xf>
    <xf numFmtId="0" fontId="70" fillId="0" borderId="17" xfId="6" applyFont="1" applyBorder="1" applyAlignment="1">
      <alignment horizontal="center"/>
    </xf>
    <xf numFmtId="0" fontId="70" fillId="0" borderId="18" xfId="6" applyFont="1" applyBorder="1" applyAlignment="1">
      <alignment horizontal="center"/>
    </xf>
    <xf numFmtId="0" fontId="1" fillId="0" borderId="16" xfId="6" applyBorder="1" applyAlignment="1">
      <alignment horizontal="left" vertical="top"/>
    </xf>
    <xf numFmtId="0" fontId="1" fillId="0" borderId="17" xfId="6" applyBorder="1" applyAlignment="1">
      <alignment horizontal="left" vertical="top"/>
    </xf>
    <xf numFmtId="0" fontId="1" fillId="0" borderId="13" xfId="6" applyBorder="1" applyAlignment="1">
      <alignment horizontal="left" vertical="top"/>
    </xf>
    <xf numFmtId="0" fontId="1" fillId="0" borderId="14" xfId="6" applyBorder="1" applyAlignment="1">
      <alignment horizontal="left" vertical="top"/>
    </xf>
    <xf numFmtId="0" fontId="1" fillId="0" borderId="18" xfId="6" applyBorder="1" applyAlignment="1">
      <alignment horizontal="left" vertical="top"/>
    </xf>
    <xf numFmtId="0" fontId="1" fillId="0" borderId="6" xfId="6" applyBorder="1" applyAlignment="1">
      <alignment horizontal="left" vertical="top"/>
    </xf>
    <xf numFmtId="0" fontId="68" fillId="0" borderId="81" xfId="6" applyFont="1" applyBorder="1" applyAlignment="1">
      <alignment horizontal="center" vertical="center" textRotation="90"/>
    </xf>
    <xf numFmtId="0" fontId="68" fillId="0" borderId="82" xfId="6" applyFont="1" applyBorder="1" applyAlignment="1">
      <alignment horizontal="center" vertical="center" textRotation="90"/>
    </xf>
    <xf numFmtId="0" fontId="68" fillId="0" borderId="84" xfId="6" applyFont="1" applyBorder="1" applyAlignment="1">
      <alignment horizontal="center" vertical="center" textRotation="90"/>
    </xf>
    <xf numFmtId="0" fontId="1" fillId="0" borderId="46" xfId="6" applyBorder="1" applyAlignment="1">
      <alignment horizontal="left" vertical="top"/>
    </xf>
    <xf numFmtId="0" fontId="1" fillId="0" borderId="29" xfId="6" applyBorder="1" applyAlignment="1">
      <alignment horizontal="left" vertical="top"/>
    </xf>
    <xf numFmtId="0" fontId="1" fillId="0" borderId="54" xfId="6" applyBorder="1" applyAlignment="1">
      <alignment horizontal="left" vertical="top"/>
    </xf>
    <xf numFmtId="0" fontId="1" fillId="0" borderId="24" xfId="6" applyBorder="1" applyAlignment="1">
      <alignment horizontal="left" vertical="top"/>
    </xf>
    <xf numFmtId="0" fontId="1" fillId="0" borderId="0" xfId="6" applyAlignment="1">
      <alignment horizontal="left" vertical="top"/>
    </xf>
    <xf numFmtId="0" fontId="1" fillId="0" borderId="1" xfId="6" applyBorder="1" applyAlignment="1">
      <alignment horizontal="left" vertical="top"/>
    </xf>
    <xf numFmtId="0" fontId="1" fillId="0" borderId="25" xfId="6" applyBorder="1" applyAlignment="1">
      <alignment horizontal="left" vertical="top"/>
    </xf>
    <xf numFmtId="0" fontId="1" fillId="0" borderId="3" xfId="6" applyBorder="1" applyAlignment="1">
      <alignment horizontal="left" vertical="top"/>
    </xf>
    <xf numFmtId="0" fontId="1" fillId="0" borderId="2" xfId="6" applyBorder="1" applyAlignment="1">
      <alignment horizontal="left" vertical="top"/>
    </xf>
    <xf numFmtId="0" fontId="68" fillId="13" borderId="82" xfId="6" applyFont="1" applyFill="1" applyBorder="1" applyAlignment="1">
      <alignment horizontal="center" vertical="center" textRotation="90"/>
    </xf>
    <xf numFmtId="0" fontId="68" fillId="13" borderId="84" xfId="6" applyFont="1" applyFill="1" applyBorder="1" applyAlignment="1">
      <alignment horizontal="center" vertical="center" textRotation="90"/>
    </xf>
    <xf numFmtId="0" fontId="69" fillId="0" borderId="8" xfId="6" applyFont="1" applyBorder="1" applyAlignment="1">
      <alignment horizontal="center"/>
    </xf>
    <xf numFmtId="0" fontId="63" fillId="0" borderId="8" xfId="6" applyFont="1" applyBorder="1" applyAlignment="1">
      <alignment horizontal="center"/>
    </xf>
    <xf numFmtId="0" fontId="63" fillId="0" borderId="9" xfId="6" applyFont="1" applyBorder="1" applyAlignment="1">
      <alignment horizontal="center"/>
    </xf>
    <xf numFmtId="0" fontId="70" fillId="0" borderId="14" xfId="6" applyFont="1" applyBorder="1" applyAlignment="1">
      <alignment horizontal="center"/>
    </xf>
    <xf numFmtId="0" fontId="70" fillId="0" borderId="6" xfId="6" applyFont="1" applyBorder="1" applyAlignment="1">
      <alignment horizontal="center"/>
    </xf>
    <xf numFmtId="0" fontId="1" fillId="0" borderId="83" xfId="6" applyBorder="1" applyAlignment="1">
      <alignment horizontal="center"/>
    </xf>
    <xf numFmtId="0" fontId="1" fillId="19" borderId="19" xfId="6" applyFill="1" applyBorder="1" applyAlignment="1">
      <alignment horizontal="center" vertical="top"/>
    </xf>
    <xf numFmtId="0" fontId="1" fillId="19" borderId="35" xfId="6" applyFill="1" applyBorder="1" applyAlignment="1">
      <alignment horizontal="center" vertical="top"/>
    </xf>
    <xf numFmtId="0" fontId="1" fillId="19" borderId="16" xfId="6" applyFill="1" applyBorder="1" applyAlignment="1">
      <alignment horizontal="center" vertical="top"/>
    </xf>
    <xf numFmtId="0" fontId="1" fillId="20" borderId="34" xfId="6" applyFill="1" applyBorder="1" applyAlignment="1">
      <alignment horizontal="center" vertical="top"/>
    </xf>
    <xf numFmtId="0" fontId="1" fillId="20" borderId="35" xfId="6" applyFill="1" applyBorder="1" applyAlignment="1">
      <alignment horizontal="center" vertical="top"/>
    </xf>
    <xf numFmtId="0" fontId="1" fillId="20" borderId="16" xfId="6" applyFill="1" applyBorder="1" applyAlignment="1">
      <alignment horizontal="center" vertical="top"/>
    </xf>
    <xf numFmtId="0" fontId="71" fillId="13" borderId="34" xfId="6" applyFont="1" applyFill="1" applyBorder="1" applyAlignment="1">
      <alignment horizontal="right" vertical="top"/>
    </xf>
    <xf numFmtId="0" fontId="71" fillId="13" borderId="35" xfId="6" applyFont="1" applyFill="1" applyBorder="1" applyAlignment="1">
      <alignment horizontal="right" vertical="top"/>
    </xf>
    <xf numFmtId="0" fontId="71" fillId="13" borderId="36" xfId="6" applyFont="1" applyFill="1" applyBorder="1" applyAlignment="1">
      <alignment horizontal="right" vertical="top"/>
    </xf>
    <xf numFmtId="0" fontId="52" fillId="13" borderId="23" xfId="2" applyFont="1" applyFill="1" applyBorder="1" applyAlignment="1">
      <alignment horizontal="center" vertical="center" wrapText="1"/>
    </xf>
    <xf numFmtId="0" fontId="52" fillId="13" borderId="22" xfId="2" applyFont="1" applyFill="1" applyBorder="1" applyAlignment="1">
      <alignment horizontal="center" vertical="center" wrapText="1"/>
    </xf>
    <xf numFmtId="0" fontId="52" fillId="13" borderId="24" xfId="2" applyFont="1" applyFill="1" applyBorder="1" applyAlignment="1">
      <alignment horizontal="center" vertical="center" wrapText="1"/>
    </xf>
    <xf numFmtId="0" fontId="52" fillId="13" borderId="0" xfId="2" applyFont="1" applyFill="1" applyAlignment="1">
      <alignment horizontal="center" vertical="center" wrapText="1"/>
    </xf>
    <xf numFmtId="0" fontId="52" fillId="13" borderId="25" xfId="2" applyFont="1" applyFill="1" applyBorder="1" applyAlignment="1">
      <alignment horizontal="center" vertical="center" wrapText="1"/>
    </xf>
    <xf numFmtId="0" fontId="52" fillId="13" borderId="3" xfId="2" applyFont="1" applyFill="1" applyBorder="1" applyAlignment="1">
      <alignment horizontal="center" vertical="center" wrapText="1"/>
    </xf>
    <xf numFmtId="0" fontId="22" fillId="0" borderId="23" xfId="3" applyFont="1" applyBorder="1" applyAlignment="1">
      <alignment horizontal="center" vertical="center"/>
    </xf>
    <xf numFmtId="0" fontId="23" fillId="0" borderId="22" xfId="3" applyFont="1" applyBorder="1" applyAlignment="1">
      <alignment horizontal="center" vertical="center"/>
    </xf>
    <xf numFmtId="0" fontId="23" fillId="0" borderId="27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33" xfId="3" applyFont="1" applyBorder="1" applyAlignment="1">
      <alignment horizontal="center" vertical="center"/>
    </xf>
    <xf numFmtId="0" fontId="24" fillId="7" borderId="4" xfId="3" applyFont="1" applyFill="1" applyBorder="1" applyAlignment="1">
      <alignment horizontal="center" vertical="center"/>
    </xf>
    <xf numFmtId="0" fontId="24" fillId="7" borderId="5" xfId="3" applyFont="1" applyFill="1" applyBorder="1" applyAlignment="1">
      <alignment horizontal="center" vertical="center"/>
    </xf>
    <xf numFmtId="0" fontId="24" fillId="7" borderId="33" xfId="3" applyFont="1" applyFill="1" applyBorder="1" applyAlignment="1">
      <alignment horizontal="center" vertical="center"/>
    </xf>
    <xf numFmtId="0" fontId="26" fillId="5" borderId="5" xfId="3" applyFont="1" applyFill="1" applyBorder="1" applyAlignment="1">
      <alignment horizontal="right"/>
    </xf>
    <xf numFmtId="0" fontId="21" fillId="5" borderId="5" xfId="3" applyFill="1" applyBorder="1" applyAlignment="1">
      <alignment horizontal="right"/>
    </xf>
    <xf numFmtId="0" fontId="27" fillId="2" borderId="20" xfId="3" applyFont="1" applyFill="1" applyBorder="1" applyAlignment="1">
      <alignment horizontal="right"/>
    </xf>
    <xf numFmtId="0" fontId="28" fillId="2" borderId="7" xfId="3" applyFont="1" applyFill="1" applyBorder="1" applyAlignment="1">
      <alignment horizontal="right"/>
    </xf>
    <xf numFmtId="171" fontId="27" fillId="6" borderId="48" xfId="3" applyNumberFormat="1" applyFont="1" applyFill="1" applyBorder="1" applyAlignment="1" applyProtection="1">
      <alignment horizontal="left"/>
      <protection locked="0"/>
    </xf>
    <xf numFmtId="171" fontId="28" fillId="6" borderId="0" xfId="3" applyNumberFormat="1" applyFont="1" applyFill="1" applyAlignment="1">
      <alignment horizontal="left"/>
    </xf>
    <xf numFmtId="171" fontId="28" fillId="6" borderId="11" xfId="3" applyNumberFormat="1" applyFont="1" applyFill="1" applyBorder="1" applyAlignment="1">
      <alignment horizontal="left"/>
    </xf>
    <xf numFmtId="0" fontId="27" fillId="2" borderId="31" xfId="3" applyFont="1" applyFill="1" applyBorder="1" applyAlignment="1">
      <alignment horizontal="right"/>
    </xf>
    <xf numFmtId="0" fontId="25" fillId="5" borderId="5" xfId="3" applyFont="1" applyFill="1" applyBorder="1" applyAlignment="1">
      <alignment horizontal="right"/>
    </xf>
    <xf numFmtId="0" fontId="27" fillId="2" borderId="19" xfId="3" applyFont="1" applyFill="1" applyBorder="1" applyAlignment="1">
      <alignment horizontal="right"/>
    </xf>
    <xf numFmtId="0" fontId="28" fillId="2" borderId="16" xfId="3" applyFont="1" applyFill="1" applyBorder="1" applyAlignment="1">
      <alignment horizontal="right"/>
    </xf>
    <xf numFmtId="0" fontId="27" fillId="2" borderId="34" xfId="3" applyFont="1" applyFill="1" applyBorder="1" applyAlignment="1">
      <alignment horizontal="right"/>
    </xf>
    <xf numFmtId="0" fontId="27" fillId="6" borderId="48" xfId="3" applyFont="1" applyFill="1" applyBorder="1" applyAlignment="1" applyProtection="1">
      <alignment horizontal="left"/>
      <protection locked="0"/>
    </xf>
    <xf numFmtId="0" fontId="28" fillId="6" borderId="0" xfId="3" applyFont="1" applyFill="1" applyAlignment="1">
      <alignment horizontal="left"/>
    </xf>
    <xf numFmtId="0" fontId="28" fillId="6" borderId="11" xfId="3" applyFont="1" applyFill="1" applyBorder="1" applyAlignment="1">
      <alignment horizontal="left"/>
    </xf>
    <xf numFmtId="0" fontId="28" fillId="0" borderId="16" xfId="3" applyFont="1" applyBorder="1" applyAlignment="1">
      <alignment horizontal="right"/>
    </xf>
    <xf numFmtId="0" fontId="27" fillId="2" borderId="17" xfId="3" applyFont="1" applyFill="1" applyBorder="1" applyAlignment="1">
      <alignment horizontal="right" wrapText="1"/>
    </xf>
    <xf numFmtId="0" fontId="27" fillId="2" borderId="34" xfId="3" applyFont="1" applyFill="1" applyBorder="1" applyAlignment="1">
      <alignment horizontal="right" wrapText="1"/>
    </xf>
    <xf numFmtId="0" fontId="27" fillId="2" borderId="16" xfId="3" applyFont="1" applyFill="1" applyBorder="1" applyAlignment="1">
      <alignment horizontal="right" wrapText="1"/>
    </xf>
    <xf numFmtId="0" fontId="28" fillId="0" borderId="17" xfId="3" applyFont="1" applyBorder="1" applyAlignment="1">
      <alignment horizontal="right" wrapText="1"/>
    </xf>
    <xf numFmtId="0" fontId="27" fillId="2" borderId="21" xfId="3" applyFont="1" applyFill="1" applyBorder="1" applyAlignment="1">
      <alignment horizontal="right"/>
    </xf>
    <xf numFmtId="0" fontId="28" fillId="2" borderId="13" xfId="3" applyFont="1" applyFill="1" applyBorder="1" applyAlignment="1">
      <alignment horizontal="right"/>
    </xf>
    <xf numFmtId="171" fontId="27" fillId="6" borderId="49" xfId="3" applyNumberFormat="1" applyFont="1" applyFill="1" applyBorder="1" applyAlignment="1" applyProtection="1">
      <alignment horizontal="left"/>
      <protection locked="0"/>
    </xf>
    <xf numFmtId="171" fontId="28" fillId="6" borderId="3" xfId="3" applyNumberFormat="1" applyFont="1" applyFill="1" applyBorder="1" applyAlignment="1">
      <alignment horizontal="left"/>
    </xf>
    <xf numFmtId="171" fontId="28" fillId="6" borderId="50" xfId="3" applyNumberFormat="1" applyFont="1" applyFill="1" applyBorder="1" applyAlignment="1">
      <alignment horizontal="left"/>
    </xf>
    <xf numFmtId="0" fontId="27" fillId="2" borderId="43" xfId="3" applyFont="1" applyFill="1" applyBorder="1" applyAlignment="1">
      <alignment horizontal="right" wrapText="1"/>
    </xf>
    <xf numFmtId="0" fontId="28" fillId="0" borderId="13" xfId="3" applyFont="1" applyBorder="1" applyAlignment="1">
      <alignment horizontal="right" wrapText="1"/>
    </xf>
    <xf numFmtId="0" fontId="28" fillId="0" borderId="34" xfId="3" applyFont="1" applyBorder="1" applyAlignment="1" applyProtection="1">
      <alignment horizontal="left" vertical="center" wrapText="1"/>
      <protection locked="0"/>
    </xf>
    <xf numFmtId="0" fontId="28" fillId="0" borderId="35" xfId="3" applyFont="1" applyBorder="1" applyAlignment="1" applyProtection="1">
      <alignment horizontal="left" vertical="center" wrapText="1"/>
      <protection locked="0"/>
    </xf>
    <xf numFmtId="0" fontId="28" fillId="0" borderId="36" xfId="3" applyFont="1" applyBorder="1" applyAlignment="1" applyProtection="1">
      <alignment horizontal="left" vertical="center" wrapText="1"/>
      <protection locked="0"/>
    </xf>
    <xf numFmtId="0" fontId="26" fillId="0" borderId="20" xfId="3" applyFont="1" applyBorder="1" applyAlignment="1">
      <alignment wrapText="1"/>
    </xf>
    <xf numFmtId="0" fontId="26" fillId="0" borderId="32" xfId="3" applyFont="1" applyBorder="1" applyAlignment="1">
      <alignment wrapText="1"/>
    </xf>
    <xf numFmtId="0" fontId="26" fillId="0" borderId="37" xfId="3" applyFont="1" applyBorder="1" applyAlignment="1">
      <alignment wrapText="1"/>
    </xf>
    <xf numFmtId="0" fontId="29" fillId="7" borderId="21" xfId="3" applyFont="1" applyFill="1" applyBorder="1" applyAlignment="1">
      <alignment horizontal="center" vertical="center"/>
    </xf>
    <xf numFmtId="0" fontId="29" fillId="7" borderId="51" xfId="3" applyFont="1" applyFill="1" applyBorder="1" applyAlignment="1">
      <alignment horizontal="center" vertical="center"/>
    </xf>
    <xf numFmtId="0" fontId="29" fillId="7" borderId="45" xfId="3" applyFont="1" applyFill="1" applyBorder="1" applyAlignment="1">
      <alignment horizontal="center" vertical="center"/>
    </xf>
    <xf numFmtId="0" fontId="29" fillId="7" borderId="52" xfId="3" applyFont="1" applyFill="1" applyBorder="1" applyAlignment="1">
      <alignment horizontal="center" vertical="center"/>
    </xf>
    <xf numFmtId="0" fontId="29" fillId="7" borderId="53" xfId="3" applyFont="1" applyFill="1" applyBorder="1" applyAlignment="1">
      <alignment horizontal="center" vertical="center"/>
    </xf>
    <xf numFmtId="0" fontId="29" fillId="7" borderId="44" xfId="3" applyFont="1" applyFill="1" applyBorder="1" applyAlignment="1">
      <alignment horizontal="center" vertical="center"/>
    </xf>
    <xf numFmtId="0" fontId="26" fillId="2" borderId="34" xfId="3" applyFont="1" applyFill="1" applyBorder="1" applyAlignment="1">
      <alignment vertical="center"/>
    </xf>
    <xf numFmtId="0" fontId="26" fillId="2" borderId="35" xfId="3" applyFont="1" applyFill="1" applyBorder="1" applyAlignment="1">
      <alignment vertical="center"/>
    </xf>
    <xf numFmtId="0" fontId="26" fillId="2" borderId="36" xfId="3" applyFont="1" applyFill="1" applyBorder="1" applyAlignment="1">
      <alignment vertical="center"/>
    </xf>
    <xf numFmtId="0" fontId="27" fillId="3" borderId="20" xfId="3" applyFont="1" applyFill="1" applyBorder="1" applyAlignment="1">
      <alignment horizontal="left"/>
    </xf>
    <xf numFmtId="0" fontId="27" fillId="3" borderId="7" xfId="3" applyFont="1" applyFill="1" applyBorder="1" applyAlignment="1">
      <alignment horizontal="left"/>
    </xf>
    <xf numFmtId="167" fontId="27" fillId="3" borderId="31" xfId="3" applyNumberFormat="1" applyFont="1" applyFill="1" applyBorder="1" applyAlignment="1" applyProtection="1">
      <alignment horizontal="center"/>
      <protection locked="0"/>
    </xf>
    <xf numFmtId="0" fontId="27" fillId="3" borderId="7" xfId="3" applyFont="1" applyFill="1" applyBorder="1" applyAlignment="1">
      <alignment horizontal="center"/>
    </xf>
    <xf numFmtId="167" fontId="27" fillId="3" borderId="7" xfId="3" applyNumberFormat="1" applyFont="1" applyFill="1" applyBorder="1" applyAlignment="1" applyProtection="1">
      <alignment horizontal="center"/>
      <protection locked="0"/>
    </xf>
    <xf numFmtId="0" fontId="27" fillId="2" borderId="19" xfId="3" applyFont="1" applyFill="1" applyBorder="1" applyAlignment="1">
      <alignment horizontal="left" vertical="center"/>
    </xf>
    <xf numFmtId="0" fontId="28" fillId="2" borderId="16" xfId="3" applyFont="1" applyFill="1" applyBorder="1" applyAlignment="1">
      <alignment horizontal="left" vertical="center"/>
    </xf>
    <xf numFmtId="0" fontId="27" fillId="2" borderId="15" xfId="3" applyFont="1" applyFill="1" applyBorder="1" applyAlignment="1">
      <alignment horizontal="left" wrapText="1"/>
    </xf>
    <xf numFmtId="0" fontId="27" fillId="2" borderId="17" xfId="3" applyFont="1" applyFill="1" applyBorder="1" applyAlignment="1">
      <alignment horizontal="left" wrapText="1"/>
    </xf>
    <xf numFmtId="0" fontId="27" fillId="2" borderId="15" xfId="3" applyFont="1" applyFill="1" applyBorder="1" applyAlignment="1">
      <alignment horizontal="left"/>
    </xf>
    <xf numFmtId="0" fontId="27" fillId="2" borderId="17" xfId="3" applyFont="1" applyFill="1" applyBorder="1" applyAlignment="1">
      <alignment horizontal="left"/>
    </xf>
    <xf numFmtId="0" fontId="29" fillId="7" borderId="46" xfId="3" applyFont="1" applyFill="1" applyBorder="1" applyAlignment="1">
      <alignment horizontal="center" vertical="center"/>
    </xf>
    <xf numFmtId="0" fontId="29" fillId="7" borderId="29" xfId="3" applyFont="1" applyFill="1" applyBorder="1" applyAlignment="1">
      <alignment horizontal="center" vertical="center"/>
    </xf>
    <xf numFmtId="0" fontId="29" fillId="7" borderId="54" xfId="3" applyFont="1" applyFill="1" applyBorder="1" applyAlignment="1">
      <alignment horizontal="center" vertical="center"/>
    </xf>
    <xf numFmtId="0" fontId="27" fillId="8" borderId="24" xfId="3" applyFont="1" applyFill="1" applyBorder="1" applyAlignment="1">
      <alignment horizontal="left" vertical="center"/>
    </xf>
    <xf numFmtId="0" fontId="27" fillId="8" borderId="0" xfId="3" applyFont="1" applyFill="1" applyAlignment="1">
      <alignment horizontal="left" vertical="center"/>
    </xf>
    <xf numFmtId="0" fontId="27" fillId="8" borderId="1" xfId="3" applyFont="1" applyFill="1" applyBorder="1" applyAlignment="1">
      <alignment horizontal="left" vertical="center"/>
    </xf>
    <xf numFmtId="0" fontId="27" fillId="2" borderId="34" xfId="3" applyFont="1" applyFill="1" applyBorder="1" applyAlignment="1">
      <alignment horizontal="center" vertical="center"/>
    </xf>
    <xf numFmtId="0" fontId="27" fillId="2" borderId="35" xfId="3" applyFont="1" applyFill="1" applyBorder="1" applyAlignment="1">
      <alignment horizontal="center" vertical="center"/>
    </xf>
    <xf numFmtId="0" fontId="28" fillId="0" borderId="16" xfId="3" applyFont="1" applyBorder="1" applyAlignment="1">
      <alignment vertical="center"/>
    </xf>
    <xf numFmtId="172" fontId="28" fillId="0" borderId="17" xfId="3" applyNumberFormat="1" applyFont="1" applyBorder="1" applyAlignment="1">
      <alignment horizontal="left" vertical="center"/>
    </xf>
    <xf numFmtId="0" fontId="28" fillId="0" borderId="17" xfId="3" applyFont="1" applyBorder="1" applyAlignment="1">
      <alignment vertical="center"/>
    </xf>
    <xf numFmtId="14" fontId="28" fillId="0" borderId="34" xfId="3" applyNumberFormat="1" applyFont="1" applyBorder="1" applyAlignment="1" applyProtection="1">
      <alignment horizontal="left" vertical="center" wrapText="1"/>
      <protection locked="0"/>
    </xf>
    <xf numFmtId="0" fontId="28" fillId="0" borderId="35" xfId="3" applyFont="1" applyBorder="1" applyAlignment="1">
      <alignment horizontal="left" vertical="center" wrapText="1"/>
    </xf>
    <xf numFmtId="0" fontId="28" fillId="0" borderId="36" xfId="3" applyFont="1" applyBorder="1" applyAlignment="1">
      <alignment horizontal="left" vertical="center" wrapText="1"/>
    </xf>
    <xf numFmtId="172" fontId="28" fillId="0" borderId="34" xfId="3" applyNumberFormat="1" applyFont="1" applyBorder="1" applyAlignment="1">
      <alignment horizontal="left" vertical="center"/>
    </xf>
    <xf numFmtId="0" fontId="28" fillId="0" borderId="35" xfId="3" applyFont="1" applyBorder="1" applyAlignment="1">
      <alignment vertical="center"/>
    </xf>
    <xf numFmtId="0" fontId="34" fillId="7" borderId="46" xfId="3" applyFont="1" applyFill="1" applyBorder="1" applyAlignment="1">
      <alignment horizontal="center" vertical="center"/>
    </xf>
    <xf numFmtId="0" fontId="34" fillId="7" borderId="29" xfId="3" applyFont="1" applyFill="1" applyBorder="1" applyAlignment="1">
      <alignment horizontal="center" vertical="center"/>
    </xf>
    <xf numFmtId="0" fontId="34" fillId="7" borderId="54" xfId="3" applyFont="1" applyFill="1" applyBorder="1" applyAlignment="1">
      <alignment horizontal="center" vertical="center"/>
    </xf>
    <xf numFmtId="0" fontId="21" fillId="0" borderId="24" xfId="3" applyBorder="1" applyAlignment="1">
      <alignment horizontal="left" wrapText="1"/>
    </xf>
    <xf numFmtId="0" fontId="21" fillId="0" borderId="0" xfId="3" applyAlignment="1">
      <alignment horizontal="left" wrapText="1"/>
    </xf>
    <xf numFmtId="0" fontId="21" fillId="0" borderId="1" xfId="3" applyBorder="1" applyAlignment="1">
      <alignment horizontal="left" wrapText="1"/>
    </xf>
    <xf numFmtId="0" fontId="27" fillId="3" borderId="19" xfId="3" applyFont="1" applyFill="1" applyBorder="1" applyAlignment="1">
      <alignment horizontal="left" vertical="center"/>
    </xf>
    <xf numFmtId="0" fontId="27" fillId="3" borderId="35" xfId="3" applyFont="1" applyFill="1" applyBorder="1" applyAlignment="1">
      <alignment horizontal="left" vertical="center"/>
    </xf>
    <xf numFmtId="0" fontId="27" fillId="3" borderId="36" xfId="3" applyFont="1" applyFill="1" applyBorder="1" applyAlignment="1">
      <alignment horizontal="left" vertical="center"/>
    </xf>
    <xf numFmtId="0" fontId="21" fillId="0" borderId="46" xfId="3" applyBorder="1" applyAlignment="1">
      <alignment wrapText="1"/>
    </xf>
    <xf numFmtId="0" fontId="21" fillId="0" borderId="29" xfId="3" applyBorder="1" applyAlignment="1">
      <alignment wrapText="1"/>
    </xf>
    <xf numFmtId="0" fontId="21" fillId="0" borderId="54" xfId="3" applyBorder="1" applyAlignment="1">
      <alignment wrapText="1"/>
    </xf>
    <xf numFmtId="0" fontId="21" fillId="0" borderId="24" xfId="3" applyBorder="1" applyAlignment="1">
      <alignment wrapText="1"/>
    </xf>
    <xf numFmtId="0" fontId="21" fillId="0" borderId="0" xfId="3" applyAlignment="1">
      <alignment wrapText="1"/>
    </xf>
    <xf numFmtId="0" fontId="21" fillId="0" borderId="1" xfId="3" applyBorder="1" applyAlignment="1">
      <alignment wrapText="1"/>
    </xf>
    <xf numFmtId="0" fontId="21" fillId="0" borderId="25" xfId="3" applyBorder="1" applyAlignment="1">
      <alignment wrapText="1"/>
    </xf>
    <xf numFmtId="0" fontId="21" fillId="0" borderId="3" xfId="3" applyBorder="1" applyAlignment="1">
      <alignment wrapText="1"/>
    </xf>
    <xf numFmtId="0" fontId="21" fillId="0" borderId="2" xfId="3" applyBorder="1" applyAlignment="1">
      <alignment wrapText="1"/>
    </xf>
    <xf numFmtId="0" fontId="29" fillId="7" borderId="19" xfId="3" applyFont="1" applyFill="1" applyBorder="1" applyAlignment="1">
      <alignment horizontal="center" vertical="center"/>
    </xf>
    <xf numFmtId="0" fontId="29" fillId="7" borderId="35" xfId="3" applyFont="1" applyFill="1" applyBorder="1" applyAlignment="1">
      <alignment horizontal="center" vertical="center"/>
    </xf>
    <xf numFmtId="0" fontId="29" fillId="7" borderId="36" xfId="3" applyFont="1" applyFill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3" fillId="0" borderId="33" xfId="3" applyFont="1" applyBorder="1" applyAlignment="1">
      <alignment horizontal="center" vertical="center"/>
    </xf>
    <xf numFmtId="0" fontId="24" fillId="7" borderId="22" xfId="3" applyFont="1" applyFill="1" applyBorder="1" applyAlignment="1">
      <alignment horizontal="center"/>
    </xf>
    <xf numFmtId="0" fontId="24" fillId="7" borderId="27" xfId="3" applyFont="1" applyFill="1" applyBorder="1" applyAlignment="1">
      <alignment horizontal="center"/>
    </xf>
    <xf numFmtId="0" fontId="37" fillId="0" borderId="22" xfId="3" applyFont="1" applyBorder="1" applyAlignment="1">
      <alignment horizontal="center" vertical="center"/>
    </xf>
    <xf numFmtId="0" fontId="37" fillId="0" borderId="27" xfId="3" applyFont="1" applyBorder="1" applyAlignment="1">
      <alignment horizontal="center" vertical="center"/>
    </xf>
    <xf numFmtId="0" fontId="24" fillId="7" borderId="5" xfId="3" applyFont="1" applyFill="1" applyBorder="1" applyAlignment="1">
      <alignment horizontal="center"/>
    </xf>
    <xf numFmtId="0" fontId="21" fillId="7" borderId="5" xfId="3" applyFill="1" applyBorder="1"/>
    <xf numFmtId="0" fontId="21" fillId="7" borderId="33" xfId="3" applyFill="1" applyBorder="1"/>
  </cellXfs>
  <cellStyles count="8">
    <cellStyle name="Comma 2" xfId="1" xr:uid="{00000000-0005-0000-0000-000000000000}"/>
    <cellStyle name="Hyperlink" xfId="5" builtinId="8"/>
    <cellStyle name="Normal" xfId="0" builtinId="0"/>
    <cellStyle name="Normal 2" xfId="2" xr:uid="{00000000-0005-0000-0000-000002000000}"/>
    <cellStyle name="Normal 3" xfId="6" xr:uid="{6048EA64-EB4D-4DBD-A91E-83D08A2E7F27}"/>
    <cellStyle name="Normal 5" xfId="7" xr:uid="{411D11D7-B368-4B3A-89B0-A88BBEE7332C}"/>
    <cellStyle name="Normal_Copy of Project Workbook from Trish" xfId="3" xr:uid="{00000000-0005-0000-0000-000003000000}"/>
    <cellStyle name="Normal_Detailed Work Plan" xfId="4" xr:uid="{00000000-0005-0000-0000-000004000000}"/>
  </cellStyles>
  <dxfs count="10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B7FFB7"/>
        </patternFill>
      </fill>
    </dxf>
    <dxf>
      <fill>
        <patternFill>
          <bgColor rgb="FFFFFFC5"/>
        </patternFill>
      </fill>
    </dxf>
    <dxf>
      <fill>
        <patternFill>
          <bgColor theme="5" tint="0.7999816888943144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rgb="FFFFFFC5"/>
        </patternFill>
      </fill>
    </dxf>
    <dxf>
      <fill>
        <patternFill>
          <bgColor rgb="FFB7FFB7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FFFC5"/>
        </patternFill>
      </fill>
    </dxf>
    <dxf>
      <fill>
        <patternFill>
          <bgColor rgb="FFB7FFB7"/>
        </patternFill>
      </fill>
    </dxf>
    <dxf>
      <fill>
        <patternFill>
          <bgColor theme="5" tint="0.7999816888943144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B7FFB7"/>
        </patternFill>
      </fill>
    </dxf>
    <dxf>
      <fill>
        <patternFill>
          <bgColor theme="5" tint="0.79998168889431442"/>
        </patternFill>
      </fill>
    </dxf>
    <dxf>
      <fill>
        <patternFill>
          <bgColor rgb="FFFFFFC5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B7FFB7"/>
        </patternFill>
      </fill>
    </dxf>
    <dxf>
      <fill>
        <patternFill>
          <bgColor theme="5" tint="0.79998168889431442"/>
        </patternFill>
      </fill>
    </dxf>
    <dxf>
      <fill>
        <patternFill>
          <bgColor rgb="FFFFFFC5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rgb="FFFFFFC5"/>
        </patternFill>
      </fill>
    </dxf>
    <dxf>
      <fill>
        <patternFill>
          <bgColor rgb="FFB7FFB7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rgb="FFFFFFC5"/>
        </patternFill>
      </fill>
    </dxf>
    <dxf>
      <fill>
        <patternFill>
          <bgColor rgb="FFB7FFB7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rgb="FFFFFFC5"/>
        </patternFill>
      </fill>
    </dxf>
    <dxf>
      <fill>
        <patternFill>
          <bgColor rgb="FFB7FFB7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rgb="FFFFFFC5"/>
        </patternFill>
      </fill>
    </dxf>
    <dxf>
      <fill>
        <patternFill>
          <bgColor rgb="FFB7FFB7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rgb="FFFFFFC5"/>
        </patternFill>
      </fill>
    </dxf>
    <dxf>
      <fill>
        <patternFill>
          <bgColor rgb="FFB7FFB7"/>
        </patternFill>
      </fill>
    </dxf>
    <dxf>
      <fill>
        <patternFill>
          <bgColor rgb="FFB7FFB7"/>
        </patternFill>
      </fill>
    </dxf>
    <dxf>
      <fill>
        <patternFill>
          <bgColor rgb="FFFFFFC5"/>
        </patternFill>
      </fill>
    </dxf>
    <dxf>
      <fill>
        <patternFill>
          <bgColor theme="5" tint="0.7999816888943144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0"/>
      </font>
    </dxf>
    <dxf>
      <border>
        <right style="thin">
          <color indexed="64"/>
        </right>
      </border>
    </dxf>
    <dxf>
      <font>
        <condense val="0"/>
        <extend val="0"/>
        <color indexed="11"/>
      </font>
      <fill>
        <patternFill>
          <bgColor indexed="11"/>
        </patternFill>
      </fill>
      <border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  <border>
        <bottom style="thin">
          <color indexed="64"/>
        </bottom>
      </border>
    </dxf>
    <dxf>
      <border>
        <right style="thin">
          <color indexed="64"/>
        </right>
      </border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0"/>
      </font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3791878956307"/>
          <c:y val="0.12275132275132275"/>
          <c:w val="0.48169934640522877"/>
          <c:h val="0.77989417989417986"/>
        </c:manualLayout>
      </c:layout>
      <c:pieChart>
        <c:varyColors val="1"/>
        <c:ser>
          <c:idx val="0"/>
          <c:order val="0"/>
          <c:spPr>
            <a:solidFill>
              <a:srgbClr val="339966"/>
            </a:solidFill>
            <a:ln w="25400">
              <a:solidFill>
                <a:srgbClr val="339966"/>
              </a:solidFill>
            </a:ln>
          </c:spPr>
          <c:dPt>
            <c:idx val="0"/>
            <c:bubble3D val="0"/>
            <c:spPr>
              <a:solidFill>
                <a:srgbClr val="339966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17-4E48-9494-075996BDD4D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17-4E48-9494-075996BDD4D5}"/>
              </c:ext>
            </c:extLst>
          </c:dPt>
          <c:val>
            <c:numRef>
              <c:f>Menus!$H$2:$I$2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17-4E48-9494-075996BD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3791878956307"/>
          <c:y val="0.12275132275132275"/>
          <c:w val="0.48169934640522877"/>
          <c:h val="0.77989417989417986"/>
        </c:manualLayout>
      </c:layout>
      <c:pieChart>
        <c:varyColors val="1"/>
        <c:ser>
          <c:idx val="0"/>
          <c:order val="0"/>
          <c:spPr>
            <a:solidFill>
              <a:srgbClr val="339966"/>
            </a:solidFill>
            <a:ln w="25400">
              <a:solidFill>
                <a:srgbClr val="339966"/>
              </a:solidFill>
            </a:ln>
          </c:spPr>
          <c:dPt>
            <c:idx val="0"/>
            <c:bubble3D val="0"/>
            <c:spPr>
              <a:solidFill>
                <a:srgbClr val="339966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AC-4ACF-9105-105780B029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AC-4ACF-9105-105780B029EA}"/>
              </c:ext>
            </c:extLst>
          </c:dPt>
          <c:val>
            <c:numRef>
              <c:f>Menus!$H$11:$I$11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AC-4ACF-9105-105780B02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3791878956307"/>
          <c:y val="0.12275132275132275"/>
          <c:w val="0.48169934640522877"/>
          <c:h val="0.77989417989417986"/>
        </c:manualLayout>
      </c:layout>
      <c:pieChart>
        <c:varyColors val="1"/>
        <c:ser>
          <c:idx val="0"/>
          <c:order val="0"/>
          <c:spPr>
            <a:solidFill>
              <a:srgbClr val="339966"/>
            </a:solidFill>
            <a:ln w="25400">
              <a:solidFill>
                <a:srgbClr val="339966"/>
              </a:solidFill>
            </a:ln>
          </c:spPr>
          <c:dPt>
            <c:idx val="0"/>
            <c:bubble3D val="0"/>
            <c:spPr>
              <a:solidFill>
                <a:srgbClr val="339966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A9-428D-91A8-CD4ED8E6B3B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A9-428D-91A8-CD4ED8E6B3B7}"/>
              </c:ext>
            </c:extLst>
          </c:dPt>
          <c:val>
            <c:numRef>
              <c:f>Menus!$H$3:$I$3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A9-428D-91A8-CD4ED8E6B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3791878956307"/>
          <c:y val="0.12275132275132275"/>
          <c:w val="0.48169934640522877"/>
          <c:h val="0.77989417989417986"/>
        </c:manualLayout>
      </c:layout>
      <c:pieChart>
        <c:varyColors val="1"/>
        <c:ser>
          <c:idx val="0"/>
          <c:order val="0"/>
          <c:spPr>
            <a:solidFill>
              <a:srgbClr val="339966"/>
            </a:solidFill>
            <a:ln w="25400">
              <a:solidFill>
                <a:srgbClr val="339966"/>
              </a:solidFill>
            </a:ln>
          </c:spPr>
          <c:dPt>
            <c:idx val="0"/>
            <c:bubble3D val="0"/>
            <c:spPr>
              <a:solidFill>
                <a:srgbClr val="339966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96-4F91-96AE-F6BC6430BDB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96-4F91-96AE-F6BC6430BDB7}"/>
              </c:ext>
            </c:extLst>
          </c:dPt>
          <c:val>
            <c:numRef>
              <c:f>Menus!$H$4:$I$4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96-4F91-96AE-F6BC6430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3791878956307"/>
          <c:y val="0.12275132275132275"/>
          <c:w val="0.48169934640522877"/>
          <c:h val="0.77989417989417986"/>
        </c:manualLayout>
      </c:layout>
      <c:pieChart>
        <c:varyColors val="1"/>
        <c:ser>
          <c:idx val="0"/>
          <c:order val="0"/>
          <c:spPr>
            <a:solidFill>
              <a:srgbClr val="339966"/>
            </a:solidFill>
            <a:ln w="25400">
              <a:solidFill>
                <a:srgbClr val="339966"/>
              </a:solidFill>
            </a:ln>
          </c:spPr>
          <c:dPt>
            <c:idx val="0"/>
            <c:bubble3D val="0"/>
            <c:spPr>
              <a:solidFill>
                <a:srgbClr val="339966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0D-4A5B-9EA4-B3505076C23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0D-4A5B-9EA4-B3505076C23B}"/>
              </c:ext>
            </c:extLst>
          </c:dPt>
          <c:val>
            <c:numRef>
              <c:f>Menus!$H$5:$I$5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0D-4A5B-9EA4-B3505076C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3791878956307"/>
          <c:y val="0.12275132275132275"/>
          <c:w val="0.48169934640522877"/>
          <c:h val="0.77989417989417986"/>
        </c:manualLayout>
      </c:layout>
      <c:pieChart>
        <c:varyColors val="1"/>
        <c:ser>
          <c:idx val="0"/>
          <c:order val="0"/>
          <c:spPr>
            <a:solidFill>
              <a:srgbClr val="339966"/>
            </a:solidFill>
            <a:ln w="25400">
              <a:solidFill>
                <a:srgbClr val="339966"/>
              </a:solidFill>
            </a:ln>
          </c:spPr>
          <c:dPt>
            <c:idx val="0"/>
            <c:bubble3D val="0"/>
            <c:spPr>
              <a:solidFill>
                <a:srgbClr val="339966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7D-442F-93EE-C3FB924CC25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7D-442F-93EE-C3FB924CC258}"/>
              </c:ext>
            </c:extLst>
          </c:dPt>
          <c:val>
            <c:numRef>
              <c:f>Menus!$H$6:$I$6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7D-442F-93EE-C3FB924CC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3791878956307"/>
          <c:y val="0.12275132275132275"/>
          <c:w val="0.48169934640522877"/>
          <c:h val="0.77989417989417986"/>
        </c:manualLayout>
      </c:layout>
      <c:pieChart>
        <c:varyColors val="1"/>
        <c:ser>
          <c:idx val="0"/>
          <c:order val="0"/>
          <c:spPr>
            <a:solidFill>
              <a:srgbClr val="339966"/>
            </a:solidFill>
            <a:ln w="25400">
              <a:solidFill>
                <a:srgbClr val="339966"/>
              </a:solidFill>
            </a:ln>
          </c:spPr>
          <c:dPt>
            <c:idx val="0"/>
            <c:bubble3D val="0"/>
            <c:spPr>
              <a:solidFill>
                <a:srgbClr val="339966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28-4723-A101-F1B91E6DB78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28-4723-A101-F1B91E6DB78F}"/>
              </c:ext>
            </c:extLst>
          </c:dPt>
          <c:val>
            <c:numRef>
              <c:f>Menus!$H$7:$I$7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28-4723-A101-F1B91E6D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3791878956307"/>
          <c:y val="0.12275132275132275"/>
          <c:w val="0.48169934640522877"/>
          <c:h val="0.77989417989417986"/>
        </c:manualLayout>
      </c:layout>
      <c:pieChart>
        <c:varyColors val="1"/>
        <c:ser>
          <c:idx val="0"/>
          <c:order val="0"/>
          <c:spPr>
            <a:solidFill>
              <a:srgbClr val="339966"/>
            </a:solidFill>
            <a:ln w="25400">
              <a:solidFill>
                <a:srgbClr val="339966"/>
              </a:solidFill>
            </a:ln>
          </c:spPr>
          <c:dPt>
            <c:idx val="0"/>
            <c:bubble3D val="0"/>
            <c:spPr>
              <a:solidFill>
                <a:srgbClr val="339966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9B-4812-9B7C-4907E72FFAD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9B-4812-9B7C-4907E72FFAD0}"/>
              </c:ext>
            </c:extLst>
          </c:dPt>
          <c:val>
            <c:numRef>
              <c:f>Menus!$H$8:$I$8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9B-4812-9B7C-4907E72FF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3791878956307"/>
          <c:y val="0.12275132275132275"/>
          <c:w val="0.48169934640522877"/>
          <c:h val="0.77989417989417986"/>
        </c:manualLayout>
      </c:layout>
      <c:pieChart>
        <c:varyColors val="1"/>
        <c:ser>
          <c:idx val="0"/>
          <c:order val="0"/>
          <c:spPr>
            <a:solidFill>
              <a:srgbClr val="339966"/>
            </a:solidFill>
            <a:ln w="25400">
              <a:solidFill>
                <a:srgbClr val="339966"/>
              </a:solidFill>
            </a:ln>
          </c:spPr>
          <c:dPt>
            <c:idx val="0"/>
            <c:bubble3D val="0"/>
            <c:spPr>
              <a:solidFill>
                <a:srgbClr val="339966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51-47BE-B887-609EF652B26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51-47BE-B887-609EF652B260}"/>
              </c:ext>
            </c:extLst>
          </c:dPt>
          <c:val>
            <c:numRef>
              <c:f>Menus!$H$9:$I$9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1-47BE-B887-609EF652B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3791878956307"/>
          <c:y val="0.12275132275132275"/>
          <c:w val="0.48169934640522877"/>
          <c:h val="0.77989417989417986"/>
        </c:manualLayout>
      </c:layout>
      <c:pieChart>
        <c:varyColors val="1"/>
        <c:ser>
          <c:idx val="0"/>
          <c:order val="0"/>
          <c:spPr>
            <a:solidFill>
              <a:srgbClr val="339966"/>
            </a:solidFill>
            <a:ln w="25400">
              <a:solidFill>
                <a:srgbClr val="339966"/>
              </a:solidFill>
            </a:ln>
          </c:spPr>
          <c:dPt>
            <c:idx val="0"/>
            <c:bubble3D val="0"/>
            <c:spPr>
              <a:solidFill>
                <a:srgbClr val="339966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82-4893-85EA-AA78007B22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25400">
                <a:solidFill>
                  <a:srgbClr val="33996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82-4893-85EA-AA78007B22CB}"/>
              </c:ext>
            </c:extLst>
          </c:dPt>
          <c:val>
            <c:numRef>
              <c:f>Menus!$H$10:$I$10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82-4893-85EA-AA78007B2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png"/><Relationship Id="rId1" Type="http://schemas.openxmlformats.org/officeDocument/2006/relationships/image" Target="../media/image2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9.wmf"/><Relationship Id="rId1" Type="http://schemas.openxmlformats.org/officeDocument/2006/relationships/image" Target="../media/image28.w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0.emf"/><Relationship Id="rId3" Type="http://schemas.openxmlformats.org/officeDocument/2006/relationships/image" Target="../media/image15.emf"/><Relationship Id="rId7" Type="http://schemas.openxmlformats.org/officeDocument/2006/relationships/image" Target="../media/image19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6" Type="http://schemas.openxmlformats.org/officeDocument/2006/relationships/image" Target="../media/image18.emf"/><Relationship Id="rId5" Type="http://schemas.openxmlformats.org/officeDocument/2006/relationships/image" Target="../media/image17.emf"/><Relationship Id="rId10" Type="http://schemas.openxmlformats.org/officeDocument/2006/relationships/image" Target="../media/image22.emf"/><Relationship Id="rId4" Type="http://schemas.openxmlformats.org/officeDocument/2006/relationships/image" Target="../media/image16.emf"/><Relationship Id="rId9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0</xdr:row>
      <xdr:rowOff>66675</xdr:rowOff>
    </xdr:from>
    <xdr:to>
      <xdr:col>19</xdr:col>
      <xdr:colOff>219075</xdr:colOff>
      <xdr:row>0</xdr:row>
      <xdr:rowOff>190500</xdr:rowOff>
    </xdr:to>
    <xdr:sp macro="" textlink="">
      <xdr:nvSpPr>
        <xdr:cNvPr id="2221" name="Rectangle 1">
          <a:extLst>
            <a:ext uri="{FF2B5EF4-FFF2-40B4-BE49-F238E27FC236}">
              <a16:creationId xmlns:a16="http://schemas.microsoft.com/office/drawing/2014/main" id="{00000000-0008-0000-0300-0000AD080000}"/>
            </a:ext>
          </a:extLst>
        </xdr:cNvPr>
        <xdr:cNvSpPr>
          <a:spLocks noChangeArrowheads="1"/>
        </xdr:cNvSpPr>
      </xdr:nvSpPr>
      <xdr:spPr bwMode="auto">
        <a:xfrm>
          <a:off x="9324975" y="66675"/>
          <a:ext cx="333375" cy="1238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85725</xdr:colOff>
      <xdr:row>0</xdr:row>
      <xdr:rowOff>66675</xdr:rowOff>
    </xdr:from>
    <xdr:to>
      <xdr:col>25</xdr:col>
      <xdr:colOff>219075</xdr:colOff>
      <xdr:row>0</xdr:row>
      <xdr:rowOff>190500</xdr:rowOff>
    </xdr:to>
    <xdr:sp macro="" textlink="">
      <xdr:nvSpPr>
        <xdr:cNvPr id="2222" name="Rectangle 2">
          <a:extLst>
            <a:ext uri="{FF2B5EF4-FFF2-40B4-BE49-F238E27FC236}">
              <a16:creationId xmlns:a16="http://schemas.microsoft.com/office/drawing/2014/main" id="{00000000-0008-0000-0300-0000AE080000}"/>
            </a:ext>
          </a:extLst>
        </xdr:cNvPr>
        <xdr:cNvSpPr>
          <a:spLocks noChangeArrowheads="1"/>
        </xdr:cNvSpPr>
      </xdr:nvSpPr>
      <xdr:spPr bwMode="auto">
        <a:xfrm>
          <a:off x="10582275" y="66675"/>
          <a:ext cx="333375" cy="1238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5038725</xdr:colOff>
      <xdr:row>1</xdr:row>
      <xdr:rowOff>85725</xdr:rowOff>
    </xdr:from>
    <xdr:to>
      <xdr:col>3</xdr:col>
      <xdr:colOff>1419225</xdr:colOff>
      <xdr:row>2</xdr:row>
      <xdr:rowOff>129828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33" t="25561" r="8334" b="26906"/>
        <a:stretch/>
      </xdr:blipFill>
      <xdr:spPr>
        <a:xfrm>
          <a:off x="5572125" y="171450"/>
          <a:ext cx="2333625" cy="491778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</xdr:row>
      <xdr:rowOff>57151</xdr:rowOff>
    </xdr:from>
    <xdr:to>
      <xdr:col>4</xdr:col>
      <xdr:colOff>914717</xdr:colOff>
      <xdr:row>3</xdr:row>
      <xdr:rowOff>240698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74"/>
        <a:stretch/>
      </xdr:blipFill>
      <xdr:spPr>
        <a:xfrm>
          <a:off x="8086725" y="142876"/>
          <a:ext cx="886142" cy="9360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1209675</xdr:colOff>
          <xdr:row>5</xdr:row>
          <xdr:rowOff>28575</xdr:rowOff>
        </xdr:from>
        <xdr:to>
          <xdr:col>6</xdr:col>
          <xdr:colOff>1650873</xdr:colOff>
          <xdr:row>5</xdr:row>
          <xdr:rowOff>361188</xdr:rowOff>
        </xdr:to>
        <xdr:pic>
          <xdr:nvPicPr>
            <xdr:cNvPr id="5" name="Picture 4" descr="Close up of an olive branch on a sunset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enus!R4:W20" spid="_x0000_s11680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1296650" y="1828800"/>
              <a:ext cx="441198" cy="332613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1209675</xdr:colOff>
          <xdr:row>17</xdr:row>
          <xdr:rowOff>28575</xdr:rowOff>
        </xdr:from>
        <xdr:to>
          <xdr:col>6</xdr:col>
          <xdr:colOff>1650873</xdr:colOff>
          <xdr:row>17</xdr:row>
          <xdr:rowOff>361188</xdr:rowOff>
        </xdr:to>
        <xdr:pic>
          <xdr:nvPicPr>
            <xdr:cNvPr id="6" name="Picture 5" descr="Close up of an olive branch on a sunset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enus!R26:W42" spid="_x0000_s11681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296650" y="2590800"/>
              <a:ext cx="441198" cy="332613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1209675</xdr:colOff>
          <xdr:row>29</xdr:row>
          <xdr:rowOff>28575</xdr:rowOff>
        </xdr:from>
        <xdr:to>
          <xdr:col>6</xdr:col>
          <xdr:colOff>1650873</xdr:colOff>
          <xdr:row>29</xdr:row>
          <xdr:rowOff>361188</xdr:rowOff>
        </xdr:to>
        <xdr:pic>
          <xdr:nvPicPr>
            <xdr:cNvPr id="7" name="Picture 6" descr="Close up of an olive branch on a sunset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enus!R48:W64" spid="_x0000_s11682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1296650" y="3352800"/>
              <a:ext cx="441198" cy="332613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1209675</xdr:colOff>
          <xdr:row>41</xdr:row>
          <xdr:rowOff>28575</xdr:rowOff>
        </xdr:from>
        <xdr:to>
          <xdr:col>6</xdr:col>
          <xdr:colOff>1650873</xdr:colOff>
          <xdr:row>41</xdr:row>
          <xdr:rowOff>361188</xdr:rowOff>
        </xdr:to>
        <xdr:pic>
          <xdr:nvPicPr>
            <xdr:cNvPr id="8" name="Picture 7" descr="Close up of an olive branch on a sunset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enus!R70:W86" spid="_x0000_s11683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1296650" y="4114800"/>
              <a:ext cx="441198" cy="332613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1209675</xdr:colOff>
          <xdr:row>53</xdr:row>
          <xdr:rowOff>28575</xdr:rowOff>
        </xdr:from>
        <xdr:to>
          <xdr:col>6</xdr:col>
          <xdr:colOff>1650873</xdr:colOff>
          <xdr:row>53</xdr:row>
          <xdr:rowOff>361188</xdr:rowOff>
        </xdr:to>
        <xdr:pic>
          <xdr:nvPicPr>
            <xdr:cNvPr id="9" name="Picture 8" descr="Close up of an olive branch on a sunset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enus!R92:W108" spid="_x0000_s11684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1296650" y="4876800"/>
              <a:ext cx="441198" cy="332613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1209675</xdr:colOff>
          <xdr:row>65</xdr:row>
          <xdr:rowOff>28575</xdr:rowOff>
        </xdr:from>
        <xdr:to>
          <xdr:col>6</xdr:col>
          <xdr:colOff>1650873</xdr:colOff>
          <xdr:row>65</xdr:row>
          <xdr:rowOff>361188</xdr:rowOff>
        </xdr:to>
        <xdr:pic>
          <xdr:nvPicPr>
            <xdr:cNvPr id="10" name="Picture 9" descr="Close up of an olive branch on a sunset">
              <a:extLst>
                <a:ext uri="{FF2B5EF4-FFF2-40B4-BE49-F238E27FC236}">
                  <a16:creationId xmlns:a16="http://schemas.microsoft.com/office/drawing/2014/main" id="{00000000-0008-0000-0600-00000A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enus!R114:W130" spid="_x0000_s11685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1296650" y="5638800"/>
              <a:ext cx="441198" cy="332613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1209675</xdr:colOff>
          <xdr:row>77</xdr:row>
          <xdr:rowOff>38100</xdr:rowOff>
        </xdr:from>
        <xdr:to>
          <xdr:col>6</xdr:col>
          <xdr:colOff>1650873</xdr:colOff>
          <xdr:row>77</xdr:row>
          <xdr:rowOff>361950</xdr:rowOff>
        </xdr:to>
        <xdr:pic>
          <xdr:nvPicPr>
            <xdr:cNvPr id="11" name="Picture 10" descr="Close up of an olive branch on a sunset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enus!R136:W152" spid="_x0000_s11686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1296650" y="6410325"/>
              <a:ext cx="441198" cy="3238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1209675</xdr:colOff>
          <xdr:row>89</xdr:row>
          <xdr:rowOff>38100</xdr:rowOff>
        </xdr:from>
        <xdr:to>
          <xdr:col>6</xdr:col>
          <xdr:colOff>1650873</xdr:colOff>
          <xdr:row>89</xdr:row>
          <xdr:rowOff>361950</xdr:rowOff>
        </xdr:to>
        <xdr:pic>
          <xdr:nvPicPr>
            <xdr:cNvPr id="12" name="Picture 11" descr="Close up of an olive branch on a sunset">
              <a:extLst>
                <a:ext uri="{FF2B5EF4-FFF2-40B4-BE49-F238E27FC236}">
                  <a16:creationId xmlns:a16="http://schemas.microsoft.com/office/drawing/2014/main" id="{00000000-0008-0000-0600-00000C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enus!R158:W174" spid="_x0000_s11687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96650" y="7172325"/>
              <a:ext cx="441198" cy="3238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1209675</xdr:colOff>
          <xdr:row>101</xdr:row>
          <xdr:rowOff>38100</xdr:rowOff>
        </xdr:from>
        <xdr:to>
          <xdr:col>6</xdr:col>
          <xdr:colOff>1650873</xdr:colOff>
          <xdr:row>101</xdr:row>
          <xdr:rowOff>361950</xdr:rowOff>
        </xdr:to>
        <xdr:pic>
          <xdr:nvPicPr>
            <xdr:cNvPr id="13" name="Picture 12" descr="Close up of an olive branch on a sunset">
              <a:extLst>
                <a:ext uri="{FF2B5EF4-FFF2-40B4-BE49-F238E27FC236}">
                  <a16:creationId xmlns:a16="http://schemas.microsoft.com/office/drawing/2014/main" id="{00000000-0008-0000-0600-00000D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enus!R180:W196" spid="_x0000_s11688"/>
                </a:ext>
              </a:extLst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1296650" y="7934325"/>
              <a:ext cx="441198" cy="3238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1209675</xdr:colOff>
          <xdr:row>113</xdr:row>
          <xdr:rowOff>38100</xdr:rowOff>
        </xdr:from>
        <xdr:to>
          <xdr:col>6</xdr:col>
          <xdr:colOff>1650873</xdr:colOff>
          <xdr:row>113</xdr:row>
          <xdr:rowOff>361950</xdr:rowOff>
        </xdr:to>
        <xdr:pic>
          <xdr:nvPicPr>
            <xdr:cNvPr id="14" name="Picture 13" descr="Close up of an olive branch on a sunset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Menus!R202:W218" spid="_x0000_s11689"/>
                </a:ext>
              </a:extLst>
            </xdr:cNvPicPr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296650" y="8696325"/>
              <a:ext cx="441198" cy="32385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47625</xdr:rowOff>
    </xdr:from>
    <xdr:to>
      <xdr:col>13</xdr:col>
      <xdr:colOff>590550</xdr:colOff>
      <xdr:row>2</xdr:row>
      <xdr:rowOff>85726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54" r="5946" b="15796"/>
        <a:stretch/>
      </xdr:blipFill>
      <xdr:spPr>
        <a:xfrm>
          <a:off x="6953250" y="47625"/>
          <a:ext cx="1562100" cy="41910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46202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0"/>
          <a:ext cx="1170152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4813487</xdr:colOff>
      <xdr:row>1</xdr:row>
      <xdr:rowOff>104775</xdr:rowOff>
    </xdr:from>
    <xdr:to>
      <xdr:col>3</xdr:col>
      <xdr:colOff>1192866</xdr:colOff>
      <xdr:row>2</xdr:row>
      <xdr:rowOff>148878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33" t="25561" r="8334" b="26906"/>
        <a:stretch/>
      </xdr:blipFill>
      <xdr:spPr>
        <a:xfrm>
          <a:off x="5351369" y="194422"/>
          <a:ext cx="2329703" cy="492338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</xdr:row>
      <xdr:rowOff>57151</xdr:rowOff>
    </xdr:from>
    <xdr:to>
      <xdr:col>4</xdr:col>
      <xdr:colOff>914717</xdr:colOff>
      <xdr:row>3</xdr:row>
      <xdr:rowOff>240698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74"/>
        <a:stretch/>
      </xdr:blipFill>
      <xdr:spPr>
        <a:xfrm>
          <a:off x="9658350" y="142876"/>
          <a:ext cx="886142" cy="9360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66675</xdr:colOff>
      <xdr:row>33</xdr:row>
      <xdr:rowOff>0</xdr:rowOff>
    </xdr:to>
    <xdr:pic>
      <xdr:nvPicPr>
        <xdr:cNvPr id="11278" name="Picture 1">
          <a:extLst>
            <a:ext uri="{FF2B5EF4-FFF2-40B4-BE49-F238E27FC236}">
              <a16:creationId xmlns:a16="http://schemas.microsoft.com/office/drawing/2014/main" id="{00000000-0008-0000-0B00-00000E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9210675" cy="518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66675</xdr:colOff>
      <xdr:row>33</xdr:row>
      <xdr:rowOff>0</xdr:rowOff>
    </xdr:to>
    <xdr:pic>
      <xdr:nvPicPr>
        <xdr:cNvPr id="12302" name="Picture 2">
          <a:extLst>
            <a:ext uri="{FF2B5EF4-FFF2-40B4-BE49-F238E27FC236}">
              <a16:creationId xmlns:a16="http://schemas.microsoft.com/office/drawing/2014/main" id="{00000000-0008-0000-0C00-00000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9210675" cy="518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23</xdr:col>
      <xdr:colOff>590550</xdr:colOff>
      <xdr:row>20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24</xdr:row>
      <xdr:rowOff>0</xdr:rowOff>
    </xdr:from>
    <xdr:to>
      <xdr:col>23</xdr:col>
      <xdr:colOff>590550</xdr:colOff>
      <xdr:row>42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  <a:ext uri="{147F2762-F138-4A5C-976F-8EAC2B608ADB}">
              <a16:predDERef xmlns:a16="http://schemas.microsoft.com/office/drawing/2014/main" pre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46</xdr:row>
      <xdr:rowOff>0</xdr:rowOff>
    </xdr:from>
    <xdr:to>
      <xdr:col>23</xdr:col>
      <xdr:colOff>590550</xdr:colOff>
      <xdr:row>64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  <a:ext uri="{147F2762-F138-4A5C-976F-8EAC2B608ADB}">
              <a16:predDERef xmlns:a16="http://schemas.microsoft.com/office/drawing/2014/main" pre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68</xdr:row>
      <xdr:rowOff>0</xdr:rowOff>
    </xdr:from>
    <xdr:to>
      <xdr:col>23</xdr:col>
      <xdr:colOff>590550</xdr:colOff>
      <xdr:row>86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  <a:ext uri="{147F2762-F138-4A5C-976F-8EAC2B608ADB}">
              <a16:predDERef xmlns:a16="http://schemas.microsoft.com/office/drawing/2014/main" pre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90</xdr:row>
      <xdr:rowOff>0</xdr:rowOff>
    </xdr:from>
    <xdr:to>
      <xdr:col>23</xdr:col>
      <xdr:colOff>590550</xdr:colOff>
      <xdr:row>108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D00-000006000000}"/>
            </a:ext>
            <a:ext uri="{147F2762-F138-4A5C-976F-8EAC2B608ADB}">
              <a16:predDERef xmlns:a16="http://schemas.microsoft.com/office/drawing/2014/main" pre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112</xdr:row>
      <xdr:rowOff>0</xdr:rowOff>
    </xdr:from>
    <xdr:to>
      <xdr:col>23</xdr:col>
      <xdr:colOff>590550</xdr:colOff>
      <xdr:row>130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D00-000007000000}"/>
            </a:ext>
            <a:ext uri="{147F2762-F138-4A5C-976F-8EAC2B608ADB}">
              <a16:predDERef xmlns:a16="http://schemas.microsoft.com/office/drawing/2014/main" pre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134</xdr:row>
      <xdr:rowOff>0</xdr:rowOff>
    </xdr:from>
    <xdr:to>
      <xdr:col>23</xdr:col>
      <xdr:colOff>590550</xdr:colOff>
      <xdr:row>152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D00-000008000000}"/>
            </a:ext>
            <a:ext uri="{147F2762-F138-4A5C-976F-8EAC2B608ADB}">
              <a16:predDERef xmlns:a16="http://schemas.microsoft.com/office/drawing/2014/main" pre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156</xdr:row>
      <xdr:rowOff>0</xdr:rowOff>
    </xdr:from>
    <xdr:to>
      <xdr:col>23</xdr:col>
      <xdr:colOff>590550</xdr:colOff>
      <xdr:row>174</xdr:row>
      <xdr:rowOff>85725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D00-000009000000}"/>
            </a:ext>
            <a:ext uri="{147F2762-F138-4A5C-976F-8EAC2B608ADB}">
              <a16:predDERef xmlns:a16="http://schemas.microsoft.com/office/drawing/2014/main" pre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178</xdr:row>
      <xdr:rowOff>0</xdr:rowOff>
    </xdr:from>
    <xdr:to>
      <xdr:col>23</xdr:col>
      <xdr:colOff>590550</xdr:colOff>
      <xdr:row>196</xdr:row>
      <xdr:rowOff>85725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D00-00000A000000}"/>
            </a:ext>
            <a:ext uri="{147F2762-F138-4A5C-976F-8EAC2B608ADB}">
              <a16:predDERef xmlns:a16="http://schemas.microsoft.com/office/drawing/2014/main" pre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200</xdr:row>
      <xdr:rowOff>0</xdr:rowOff>
    </xdr:from>
    <xdr:to>
      <xdr:col>23</xdr:col>
      <xdr:colOff>590550</xdr:colOff>
      <xdr:row>218</xdr:row>
      <xdr:rowOff>85725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D00-00000B000000}"/>
            </a:ext>
            <a:ext uri="{147F2762-F138-4A5C-976F-8EAC2B608ADB}">
              <a16:predDERef xmlns:a16="http://schemas.microsoft.com/office/drawing/2014/main" pre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0</xdr:col>
      <xdr:colOff>180975</xdr:colOff>
      <xdr:row>20</xdr:row>
      <xdr:rowOff>0</xdr:rowOff>
    </xdr:to>
    <xdr:pic>
      <xdr:nvPicPr>
        <xdr:cNvPr id="10628" name="Picture 2" descr="DARTS">
          <a:extLst>
            <a:ext uri="{FF2B5EF4-FFF2-40B4-BE49-F238E27FC236}">
              <a16:creationId xmlns:a16="http://schemas.microsoft.com/office/drawing/2014/main" id="{00000000-0008-0000-0E00-000084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7665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209550</xdr:colOff>
      <xdr:row>20</xdr:row>
      <xdr:rowOff>0</xdr:rowOff>
    </xdr:to>
    <xdr:pic>
      <xdr:nvPicPr>
        <xdr:cNvPr id="10629" name="Picture 3" descr="MAGNIFY">
          <a:extLst>
            <a:ext uri="{FF2B5EF4-FFF2-40B4-BE49-F238E27FC236}">
              <a16:creationId xmlns:a16="http://schemas.microsoft.com/office/drawing/2014/main" id="{00000000-0008-0000-0E00-000085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76650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180975</xdr:colOff>
      <xdr:row>20</xdr:row>
      <xdr:rowOff>0</xdr:rowOff>
    </xdr:to>
    <xdr:pic>
      <xdr:nvPicPr>
        <xdr:cNvPr id="10630" name="Picture 4" descr="DARTS">
          <a:extLst>
            <a:ext uri="{FF2B5EF4-FFF2-40B4-BE49-F238E27FC236}">
              <a16:creationId xmlns:a16="http://schemas.microsoft.com/office/drawing/2014/main" id="{00000000-0008-0000-0E00-000086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7665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631" name="Picture 5" descr="DARTS">
          <a:extLst>
            <a:ext uri="{FF2B5EF4-FFF2-40B4-BE49-F238E27FC236}">
              <a16:creationId xmlns:a16="http://schemas.microsoft.com/office/drawing/2014/main" id="{00000000-0008-0000-0E00-000087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76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632" name="Picture 6" descr="DARTS">
          <a:extLst>
            <a:ext uri="{FF2B5EF4-FFF2-40B4-BE49-F238E27FC236}">
              <a16:creationId xmlns:a16="http://schemas.microsoft.com/office/drawing/2014/main" id="{00000000-0008-0000-0E00-000088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76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633" name="Picture 7" descr="DARTS">
          <a:extLst>
            <a:ext uri="{FF2B5EF4-FFF2-40B4-BE49-F238E27FC236}">
              <a16:creationId xmlns:a16="http://schemas.microsoft.com/office/drawing/2014/main" id="{00000000-0008-0000-0E00-000089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76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634" name="Picture 8" descr="DARTS">
          <a:extLst>
            <a:ext uri="{FF2B5EF4-FFF2-40B4-BE49-F238E27FC236}">
              <a16:creationId xmlns:a16="http://schemas.microsoft.com/office/drawing/2014/main" id="{00000000-0008-0000-0E00-00008A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76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20</xdr:row>
      <xdr:rowOff>0</xdr:rowOff>
    </xdr:from>
    <xdr:to>
      <xdr:col>1</xdr:col>
      <xdr:colOff>419100</xdr:colOff>
      <xdr:row>20</xdr:row>
      <xdr:rowOff>0</xdr:rowOff>
    </xdr:to>
    <xdr:pic>
      <xdr:nvPicPr>
        <xdr:cNvPr id="10635" name="Picture 9" descr="DARTS">
          <a:extLst>
            <a:ext uri="{FF2B5EF4-FFF2-40B4-BE49-F238E27FC236}">
              <a16:creationId xmlns:a16="http://schemas.microsoft.com/office/drawing/2014/main" id="{00000000-0008-0000-0E00-00008B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3676650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20</xdr:row>
      <xdr:rowOff>0</xdr:rowOff>
    </xdr:from>
    <xdr:to>
      <xdr:col>3</xdr:col>
      <xdr:colOff>419100</xdr:colOff>
      <xdr:row>20</xdr:row>
      <xdr:rowOff>0</xdr:rowOff>
    </xdr:to>
    <xdr:pic>
      <xdr:nvPicPr>
        <xdr:cNvPr id="10636" name="Picture 10" descr="MAGNIFY">
          <a:extLst>
            <a:ext uri="{FF2B5EF4-FFF2-40B4-BE49-F238E27FC236}">
              <a16:creationId xmlns:a16="http://schemas.microsoft.com/office/drawing/2014/main" id="{00000000-0008-0000-0E00-00008C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3676650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20</xdr:row>
      <xdr:rowOff>0</xdr:rowOff>
    </xdr:from>
    <xdr:to>
      <xdr:col>1</xdr:col>
      <xdr:colOff>476250</xdr:colOff>
      <xdr:row>20</xdr:row>
      <xdr:rowOff>0</xdr:rowOff>
    </xdr:to>
    <xdr:pic>
      <xdr:nvPicPr>
        <xdr:cNvPr id="10637" name="Picture 12" descr="DARTS">
          <a:extLst>
            <a:ext uri="{FF2B5EF4-FFF2-40B4-BE49-F238E27FC236}">
              <a16:creationId xmlns:a16="http://schemas.microsoft.com/office/drawing/2014/main" id="{00000000-0008-0000-0E00-00008D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676650"/>
          <a:ext cx="238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20</xdr:row>
      <xdr:rowOff>0</xdr:rowOff>
    </xdr:from>
    <xdr:to>
      <xdr:col>1</xdr:col>
      <xdr:colOff>438150</xdr:colOff>
      <xdr:row>20</xdr:row>
      <xdr:rowOff>0</xdr:rowOff>
    </xdr:to>
    <xdr:pic>
      <xdr:nvPicPr>
        <xdr:cNvPr id="10638" name="Picture 13" descr="MAGNIFY">
          <a:extLst>
            <a:ext uri="{FF2B5EF4-FFF2-40B4-BE49-F238E27FC236}">
              <a16:creationId xmlns:a16="http://schemas.microsoft.com/office/drawing/2014/main" id="{00000000-0008-0000-0E00-00008E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3676650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20</xdr:row>
      <xdr:rowOff>0</xdr:rowOff>
    </xdr:from>
    <xdr:to>
      <xdr:col>1</xdr:col>
      <xdr:colOff>438150</xdr:colOff>
      <xdr:row>20</xdr:row>
      <xdr:rowOff>0</xdr:rowOff>
    </xdr:to>
    <xdr:pic>
      <xdr:nvPicPr>
        <xdr:cNvPr id="10639" name="Picture 14" descr="MAGNIFY">
          <a:extLst>
            <a:ext uri="{FF2B5EF4-FFF2-40B4-BE49-F238E27FC236}">
              <a16:creationId xmlns:a16="http://schemas.microsoft.com/office/drawing/2014/main" id="{00000000-0008-0000-0E00-00008F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3676650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180975</xdr:colOff>
      <xdr:row>14</xdr:row>
      <xdr:rowOff>0</xdr:rowOff>
    </xdr:to>
    <xdr:pic>
      <xdr:nvPicPr>
        <xdr:cNvPr id="10640" name="Picture 22" descr="DARTS">
          <a:extLst>
            <a:ext uri="{FF2B5EF4-FFF2-40B4-BE49-F238E27FC236}">
              <a16:creationId xmlns:a16="http://schemas.microsoft.com/office/drawing/2014/main" id="{00000000-0008-0000-0E00-000090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510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180975</xdr:colOff>
      <xdr:row>13</xdr:row>
      <xdr:rowOff>9525</xdr:rowOff>
    </xdr:to>
    <xdr:pic>
      <xdr:nvPicPr>
        <xdr:cNvPr id="10641" name="Picture 23" descr="DARTS">
          <a:extLst>
            <a:ext uri="{FF2B5EF4-FFF2-40B4-BE49-F238E27FC236}">
              <a16:creationId xmlns:a16="http://schemas.microsoft.com/office/drawing/2014/main" id="{00000000-0008-0000-0E00-000091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3175"/>
          <a:ext cx="1809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642" name="Picture 24" descr="DARTS">
          <a:extLst>
            <a:ext uri="{FF2B5EF4-FFF2-40B4-BE49-F238E27FC236}">
              <a16:creationId xmlns:a16="http://schemas.microsoft.com/office/drawing/2014/main" id="{00000000-0008-0000-0E00-000092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76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643" name="Picture 25" descr="DARTS">
          <a:extLst>
            <a:ext uri="{FF2B5EF4-FFF2-40B4-BE49-F238E27FC236}">
              <a16:creationId xmlns:a16="http://schemas.microsoft.com/office/drawing/2014/main" id="{00000000-0008-0000-0E00-000093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76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644" name="Picture 26" descr="DARTS">
          <a:extLst>
            <a:ext uri="{FF2B5EF4-FFF2-40B4-BE49-F238E27FC236}">
              <a16:creationId xmlns:a16="http://schemas.microsoft.com/office/drawing/2014/main" id="{00000000-0008-0000-0E00-000094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76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645" name="Picture 27" descr="DARTS">
          <a:extLst>
            <a:ext uri="{FF2B5EF4-FFF2-40B4-BE49-F238E27FC236}">
              <a16:creationId xmlns:a16="http://schemas.microsoft.com/office/drawing/2014/main" id="{00000000-0008-0000-0E00-000095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76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133350</xdr:rowOff>
    </xdr:from>
    <xdr:to>
      <xdr:col>2</xdr:col>
      <xdr:colOff>0</xdr:colOff>
      <xdr:row>19</xdr:row>
      <xdr:rowOff>333375</xdr:rowOff>
    </xdr:to>
    <xdr:pic>
      <xdr:nvPicPr>
        <xdr:cNvPr id="10646" name="Picture 28" descr="DARTS">
          <a:extLst>
            <a:ext uri="{FF2B5EF4-FFF2-40B4-BE49-F238E27FC236}">
              <a16:creationId xmlns:a16="http://schemas.microsoft.com/office/drawing/2014/main" id="{00000000-0008-0000-0E00-000096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480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161925</xdr:rowOff>
    </xdr:from>
    <xdr:to>
      <xdr:col>2</xdr:col>
      <xdr:colOff>0</xdr:colOff>
      <xdr:row>19</xdr:row>
      <xdr:rowOff>523875</xdr:rowOff>
    </xdr:to>
    <xdr:pic>
      <xdr:nvPicPr>
        <xdr:cNvPr id="10647" name="Picture 29" descr="DARTS">
          <a:extLst>
            <a:ext uri="{FF2B5EF4-FFF2-40B4-BE49-F238E27FC236}">
              <a16:creationId xmlns:a16="http://schemas.microsoft.com/office/drawing/2014/main" id="{00000000-0008-0000-0E00-000097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676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133350</xdr:rowOff>
    </xdr:from>
    <xdr:to>
      <xdr:col>2</xdr:col>
      <xdr:colOff>0</xdr:colOff>
      <xdr:row>16</xdr:row>
      <xdr:rowOff>333375</xdr:rowOff>
    </xdr:to>
    <xdr:pic>
      <xdr:nvPicPr>
        <xdr:cNvPr id="10648" name="Picture 45" descr="DARTS">
          <a:extLst>
            <a:ext uri="{FF2B5EF4-FFF2-40B4-BE49-F238E27FC236}">
              <a16:creationId xmlns:a16="http://schemas.microsoft.com/office/drawing/2014/main" id="{00000000-0008-0000-0E00-000098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16230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</xdr:row>
      <xdr:rowOff>161925</xdr:rowOff>
    </xdr:from>
    <xdr:to>
      <xdr:col>2</xdr:col>
      <xdr:colOff>0</xdr:colOff>
      <xdr:row>16</xdr:row>
      <xdr:rowOff>523875</xdr:rowOff>
    </xdr:to>
    <xdr:pic>
      <xdr:nvPicPr>
        <xdr:cNvPr id="10649" name="Picture 46" descr="DARTS">
          <a:extLst>
            <a:ext uri="{FF2B5EF4-FFF2-40B4-BE49-F238E27FC236}">
              <a16:creationId xmlns:a16="http://schemas.microsoft.com/office/drawing/2014/main" id="{00000000-0008-0000-0E00-000099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190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17</xdr:row>
      <xdr:rowOff>161925</xdr:rowOff>
    </xdr:from>
    <xdr:to>
      <xdr:col>2</xdr:col>
      <xdr:colOff>0</xdr:colOff>
      <xdr:row>17</xdr:row>
      <xdr:rowOff>523875</xdr:rowOff>
    </xdr:to>
    <xdr:pic>
      <xdr:nvPicPr>
        <xdr:cNvPr id="10650" name="Picture 47" descr="DARTS">
          <a:extLst>
            <a:ext uri="{FF2B5EF4-FFF2-40B4-BE49-F238E27FC236}">
              <a16:creationId xmlns:a16="http://schemas.microsoft.com/office/drawing/2014/main" id="{00000000-0008-0000-0E00-00009A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352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pic>
      <xdr:nvPicPr>
        <xdr:cNvPr id="10651" name="Picture 48" descr="DARTS">
          <a:extLst>
            <a:ext uri="{FF2B5EF4-FFF2-40B4-BE49-F238E27FC236}">
              <a16:creationId xmlns:a16="http://schemas.microsoft.com/office/drawing/2014/main" id="{00000000-0008-0000-0E00-00009B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867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pic>
      <xdr:nvPicPr>
        <xdr:cNvPr id="10652" name="Picture 49" descr="DARTS">
          <a:extLst>
            <a:ext uri="{FF2B5EF4-FFF2-40B4-BE49-F238E27FC236}">
              <a16:creationId xmlns:a16="http://schemas.microsoft.com/office/drawing/2014/main" id="{00000000-0008-0000-0E00-00009C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867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pic>
      <xdr:nvPicPr>
        <xdr:cNvPr id="10653" name="Picture 51" descr="DARTS">
          <a:extLst>
            <a:ext uri="{FF2B5EF4-FFF2-40B4-BE49-F238E27FC236}">
              <a16:creationId xmlns:a16="http://schemas.microsoft.com/office/drawing/2014/main" id="{00000000-0008-0000-0E00-00009D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514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15</xdr:row>
      <xdr:rowOff>133350</xdr:rowOff>
    </xdr:from>
    <xdr:to>
      <xdr:col>2</xdr:col>
      <xdr:colOff>0</xdr:colOff>
      <xdr:row>15</xdr:row>
      <xdr:rowOff>333375</xdr:rowOff>
    </xdr:to>
    <xdr:pic>
      <xdr:nvPicPr>
        <xdr:cNvPr id="10654" name="Picture 61" descr="DARTS">
          <a:extLst>
            <a:ext uri="{FF2B5EF4-FFF2-40B4-BE49-F238E27FC236}">
              <a16:creationId xmlns:a16="http://schemas.microsoft.com/office/drawing/2014/main" id="{00000000-0008-0000-0E00-00009E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0003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15</xdr:row>
      <xdr:rowOff>161925</xdr:rowOff>
    </xdr:from>
    <xdr:to>
      <xdr:col>2</xdr:col>
      <xdr:colOff>0</xdr:colOff>
      <xdr:row>15</xdr:row>
      <xdr:rowOff>523875</xdr:rowOff>
    </xdr:to>
    <xdr:pic>
      <xdr:nvPicPr>
        <xdr:cNvPr id="10655" name="Picture 62" descr="DARTS">
          <a:extLst>
            <a:ext uri="{FF2B5EF4-FFF2-40B4-BE49-F238E27FC236}">
              <a16:creationId xmlns:a16="http://schemas.microsoft.com/office/drawing/2014/main" id="{00000000-0008-0000-0E00-00009F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0289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238125</xdr:colOff>
          <xdr:row>20</xdr:row>
          <xdr:rowOff>0</xdr:rowOff>
        </xdr:from>
        <xdr:to>
          <xdr:col>5</xdr:col>
          <xdr:colOff>447675</xdr:colOff>
          <xdr:row>20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E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20</xdr:row>
          <xdr:rowOff>0</xdr:rowOff>
        </xdr:from>
        <xdr:to>
          <xdr:col>1</xdr:col>
          <xdr:colOff>409575</xdr:colOff>
          <xdr:row>20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E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9</xdr:col>
      <xdr:colOff>752475</xdr:colOff>
      <xdr:row>2</xdr:row>
      <xdr:rowOff>0</xdr:rowOff>
    </xdr:to>
    <xdr:sp macro="" textlink="">
      <xdr:nvSpPr>
        <xdr:cNvPr id="5208" name="Line 1">
          <a:extLst>
            <a:ext uri="{FF2B5EF4-FFF2-40B4-BE49-F238E27FC236}">
              <a16:creationId xmlns:a16="http://schemas.microsoft.com/office/drawing/2014/main" id="{00000000-0008-0000-1000-000058140000}"/>
            </a:ext>
          </a:extLst>
        </xdr:cNvPr>
        <xdr:cNvSpPr>
          <a:spLocks noChangeShapeType="1"/>
        </xdr:cNvSpPr>
      </xdr:nvSpPr>
      <xdr:spPr bwMode="auto">
        <a:xfrm flipV="1">
          <a:off x="4229100" y="552450"/>
          <a:ext cx="33718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ill Harrington" id="{3C4EBCD7-4D69-40C5-A206-6EB7428E76CC}" userId="S::Bill.Harrington@stelizabeth.com::d47ede94-2c59-4008-b950-86953f681a8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1" dT="2022-07-29T12:40:04.78" personId="{3C4EBCD7-4D69-40C5-A206-6EB7428E76CC}" id="{91F6CEA9-22AD-47CE-AA12-BF4BBB2FB3D4}">
    <text>This cell starts with the Completed Date of the Solution Set Approval, PDSA is the next half of project work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8.xml"/><Relationship Id="rId6" Type="http://schemas.openxmlformats.org/officeDocument/2006/relationships/comments" Target="../comments2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27.wmf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055E-D909-429E-AF47-92D41AC36BD6}">
  <sheetPr>
    <tabColor rgb="FF00B050"/>
    <pageSetUpPr fitToPage="1"/>
  </sheetPr>
  <dimension ref="B1:S19"/>
  <sheetViews>
    <sheetView tabSelected="1" zoomScale="130" zoomScaleNormal="130" workbookViewId="0">
      <selection activeCell="J3" sqref="J3"/>
    </sheetView>
  </sheetViews>
  <sheetFormatPr defaultColWidth="9.140625" defaultRowHeight="12.75"/>
  <cols>
    <col min="1" max="1" width="1" style="165" customWidth="1"/>
    <col min="2" max="2" width="2.85546875" style="165" customWidth="1"/>
    <col min="3" max="3" width="17.7109375" style="165" customWidth="1"/>
    <col min="4" max="4" width="49" style="165" customWidth="1"/>
    <col min="5" max="5" width="2.85546875" style="165" customWidth="1"/>
    <col min="6" max="6" width="10.85546875" style="165" customWidth="1"/>
    <col min="7" max="7" width="14.140625" style="165" customWidth="1"/>
    <col min="8" max="8" width="33.28515625" style="165" customWidth="1"/>
    <col min="9" max="9" width="9.42578125" style="165" customWidth="1"/>
    <col min="10" max="10" width="9.140625" style="165"/>
    <col min="11" max="11" width="9.140625" style="165" customWidth="1"/>
    <col min="12" max="17" width="9.140625" style="165"/>
    <col min="18" max="18" width="12.42578125" style="165" customWidth="1"/>
    <col min="19" max="16384" width="9.140625" style="165"/>
  </cols>
  <sheetData>
    <row r="1" spans="2:19" ht="26.25">
      <c r="B1" s="226" t="str">
        <f>"Improvement Team:  "&amp;Workplan!B2</f>
        <v>Improvement Team:  &lt;Type Project Name in Cell B2 of Workplan Tab (Yellow)&gt;</v>
      </c>
      <c r="C1" s="219"/>
      <c r="D1" s="219"/>
      <c r="E1" s="219"/>
      <c r="F1" s="219"/>
      <c r="G1" s="219"/>
      <c r="H1" s="219"/>
      <c r="I1" s="220"/>
      <c r="R1" s="166" t="s">
        <v>0</v>
      </c>
      <c r="S1" s="166" t="s">
        <v>1</v>
      </c>
    </row>
    <row r="2" spans="2:19" ht="19.5" thickBot="1">
      <c r="B2" s="355" t="s">
        <v>2</v>
      </c>
      <c r="C2" s="356"/>
      <c r="D2" s="225" t="s">
        <v>3</v>
      </c>
      <c r="E2" s="225"/>
      <c r="F2" s="354" t="s">
        <v>4</v>
      </c>
      <c r="G2" s="354"/>
      <c r="H2" s="365">
        <f>Workplan!D5</f>
        <v>0</v>
      </c>
      <c r="I2" s="366"/>
      <c r="R2" s="166" t="s">
        <v>5</v>
      </c>
      <c r="S2" s="166" t="s">
        <v>6</v>
      </c>
    </row>
    <row r="3" spans="2:19" ht="18" customHeight="1" thickBot="1">
      <c r="B3" s="357" t="s">
        <v>7</v>
      </c>
      <c r="C3" s="358"/>
      <c r="D3" s="358"/>
      <c r="E3" s="358"/>
      <c r="F3" s="358"/>
      <c r="G3" s="358"/>
      <c r="H3" s="358"/>
      <c r="I3" s="359"/>
      <c r="R3" s="166" t="s">
        <v>8</v>
      </c>
      <c r="S3" s="166" t="s">
        <v>9</v>
      </c>
    </row>
    <row r="4" spans="2:19" ht="19.899999999999999" customHeight="1" thickBot="1">
      <c r="B4" s="362" t="s">
        <v>10</v>
      </c>
      <c r="C4" s="363"/>
      <c r="D4" s="364"/>
      <c r="E4" s="363" t="s">
        <v>11</v>
      </c>
      <c r="F4" s="363"/>
      <c r="G4" s="363"/>
      <c r="H4" s="363"/>
      <c r="I4" s="364"/>
      <c r="R4" s="166" t="s">
        <v>12</v>
      </c>
    </row>
    <row r="5" spans="2:19" ht="29.25" customHeight="1">
      <c r="B5" s="218" t="s">
        <v>13</v>
      </c>
      <c r="C5" s="347"/>
      <c r="D5" s="347"/>
      <c r="E5" s="234" t="s">
        <v>13</v>
      </c>
      <c r="F5" s="347"/>
      <c r="G5" s="347"/>
      <c r="H5" s="347"/>
      <c r="I5" s="350"/>
      <c r="R5" s="166" t="s">
        <v>14</v>
      </c>
    </row>
    <row r="6" spans="2:19" ht="30.75" customHeight="1">
      <c r="B6" s="218" t="s">
        <v>13</v>
      </c>
      <c r="C6" s="347"/>
      <c r="D6" s="347"/>
      <c r="E6" s="218" t="s">
        <v>13</v>
      </c>
      <c r="F6" s="347"/>
      <c r="G6" s="347"/>
      <c r="H6" s="347"/>
      <c r="I6" s="350"/>
      <c r="R6" s="166" t="s">
        <v>15</v>
      </c>
    </row>
    <row r="7" spans="2:19" ht="25.35" customHeight="1">
      <c r="B7" s="218" t="s">
        <v>13</v>
      </c>
      <c r="C7" s="347"/>
      <c r="D7" s="347"/>
      <c r="E7" s="218" t="s">
        <v>13</v>
      </c>
      <c r="F7" s="347"/>
      <c r="G7" s="347"/>
      <c r="H7" s="347"/>
      <c r="I7" s="350"/>
      <c r="R7" s="166" t="s">
        <v>16</v>
      </c>
    </row>
    <row r="8" spans="2:19" ht="25.35" customHeight="1" thickBot="1">
      <c r="B8" s="218" t="s">
        <v>13</v>
      </c>
      <c r="C8" s="347"/>
      <c r="D8" s="347"/>
      <c r="E8" s="235" t="s">
        <v>13</v>
      </c>
      <c r="F8" s="351"/>
      <c r="G8" s="351"/>
      <c r="H8" s="351"/>
      <c r="I8" s="352"/>
    </row>
    <row r="9" spans="2:19" ht="26.25" customHeight="1" thickBot="1">
      <c r="B9" s="360" t="s">
        <v>17</v>
      </c>
      <c r="C9" s="361"/>
      <c r="D9" s="361"/>
      <c r="E9" s="232"/>
      <c r="F9" s="353" t="s">
        <v>5</v>
      </c>
      <c r="G9" s="353"/>
      <c r="H9" s="223"/>
      <c r="I9" s="224"/>
    </row>
    <row r="10" spans="2:19" ht="72.75" customHeight="1" thickBot="1">
      <c r="B10" s="345" t="s">
        <v>1</v>
      </c>
      <c r="C10" s="346"/>
      <c r="D10" s="348"/>
      <c r="E10" s="348"/>
      <c r="F10" s="348"/>
      <c r="G10" s="348"/>
      <c r="H10" s="348"/>
      <c r="I10" s="349"/>
    </row>
    <row r="11" spans="2:19">
      <c r="B11" s="330"/>
      <c r="C11" s="330"/>
      <c r="D11" s="330"/>
      <c r="E11" s="231"/>
      <c r="F11" s="231"/>
      <c r="G11" s="231"/>
      <c r="H11" s="231"/>
      <c r="I11" s="222"/>
    </row>
    <row r="12" spans="2:19" ht="14.25" customHeight="1" thickBot="1">
      <c r="B12" s="338" t="s">
        <v>18</v>
      </c>
      <c r="C12" s="339"/>
      <c r="D12" s="339"/>
      <c r="E12" s="339"/>
      <c r="F12" s="339"/>
      <c r="G12" s="339"/>
      <c r="H12" s="339"/>
      <c r="I12" s="340"/>
    </row>
    <row r="13" spans="2:19" ht="28.15" customHeight="1" thickBot="1">
      <c r="B13" s="341" t="s">
        <v>19</v>
      </c>
      <c r="C13" s="342"/>
      <c r="D13" s="217" t="s">
        <v>20</v>
      </c>
      <c r="E13" s="344" t="s">
        <v>21</v>
      </c>
      <c r="F13" s="342"/>
      <c r="G13" s="148" t="s">
        <v>22</v>
      </c>
      <c r="H13" s="148" t="s">
        <v>23</v>
      </c>
      <c r="I13" s="221" t="s">
        <v>24</v>
      </c>
    </row>
    <row r="14" spans="2:19" ht="15.75" thickBot="1">
      <c r="B14" s="343"/>
      <c r="C14" s="329"/>
      <c r="D14" s="227"/>
      <c r="E14" s="337"/>
      <c r="F14" s="329"/>
      <c r="G14" s="228"/>
      <c r="H14" s="229"/>
      <c r="I14" s="230"/>
    </row>
    <row r="15" spans="2:19" ht="15.75" thickBot="1">
      <c r="B15" s="343"/>
      <c r="C15" s="329"/>
      <c r="D15" s="227"/>
      <c r="E15" s="337"/>
      <c r="F15" s="329"/>
      <c r="G15" s="228"/>
      <c r="H15" s="229"/>
      <c r="I15" s="230"/>
    </row>
    <row r="16" spans="2:19" ht="15.75" thickBot="1">
      <c r="B16" s="328"/>
      <c r="C16" s="329"/>
      <c r="D16" s="227"/>
      <c r="E16" s="337"/>
      <c r="F16" s="329"/>
      <c r="G16" s="228"/>
      <c r="H16" s="229"/>
      <c r="I16" s="230"/>
    </row>
    <row r="17" spans="2:9">
      <c r="B17" s="330"/>
      <c r="C17" s="330"/>
      <c r="D17" s="231"/>
      <c r="E17" s="231"/>
      <c r="F17" s="231"/>
      <c r="G17" s="231"/>
      <c r="H17" s="231"/>
      <c r="I17" s="231"/>
    </row>
    <row r="18" spans="2:9" ht="22.5" customHeight="1">
      <c r="B18" s="331" t="s">
        <v>25</v>
      </c>
      <c r="C18" s="332"/>
      <c r="D18" s="332"/>
      <c r="E18" s="332"/>
      <c r="F18" s="332"/>
      <c r="G18" s="332"/>
      <c r="H18" s="332"/>
      <c r="I18" s="333"/>
    </row>
    <row r="19" spans="2:9" ht="43.9" customHeight="1" thickBot="1">
      <c r="B19" s="334"/>
      <c r="C19" s="335"/>
      <c r="D19" s="335"/>
      <c r="E19" s="335"/>
      <c r="F19" s="335"/>
      <c r="G19" s="335"/>
      <c r="H19" s="335"/>
      <c r="I19" s="336"/>
    </row>
  </sheetData>
  <mergeCells count="31">
    <mergeCell ref="F2:G2"/>
    <mergeCell ref="C5:D5"/>
    <mergeCell ref="B2:C2"/>
    <mergeCell ref="B3:I3"/>
    <mergeCell ref="B9:D9"/>
    <mergeCell ref="B4:D4"/>
    <mergeCell ref="E4:I4"/>
    <mergeCell ref="H2:I2"/>
    <mergeCell ref="B10:C10"/>
    <mergeCell ref="C7:D7"/>
    <mergeCell ref="D10:I10"/>
    <mergeCell ref="F5:I5"/>
    <mergeCell ref="F6:I6"/>
    <mergeCell ref="F7:I7"/>
    <mergeCell ref="F8:I8"/>
    <mergeCell ref="C8:D8"/>
    <mergeCell ref="F9:G9"/>
    <mergeCell ref="C6:D6"/>
    <mergeCell ref="B11:D11"/>
    <mergeCell ref="B12:I12"/>
    <mergeCell ref="B13:C13"/>
    <mergeCell ref="B15:C15"/>
    <mergeCell ref="E13:F13"/>
    <mergeCell ref="E15:F15"/>
    <mergeCell ref="B14:C14"/>
    <mergeCell ref="B16:C16"/>
    <mergeCell ref="B17:C17"/>
    <mergeCell ref="B18:I18"/>
    <mergeCell ref="B19:I19"/>
    <mergeCell ref="E14:F14"/>
    <mergeCell ref="E16:F16"/>
  </mergeCells>
  <conditionalFormatting sqref="B10">
    <cfRule type="cellIs" dxfId="106" priority="1" stopIfTrue="1" operator="equal">
      <formula>$S$1</formula>
    </cfRule>
    <cfRule type="cellIs" dxfId="105" priority="2" stopIfTrue="1" operator="equal">
      <formula>$S$2</formula>
    </cfRule>
    <cfRule type="cellIs" dxfId="104" priority="3" stopIfTrue="1" operator="equal">
      <formula>$S$3</formula>
    </cfRule>
  </conditionalFormatting>
  <dataValidations count="2">
    <dataValidation type="list" allowBlank="1" showInputMessage="1" showErrorMessage="1" errorTitle="Invalid Entry" error="Please select value from list." sqref="F9:G9" xr:uid="{00000000-0002-0000-0200-000001000000}">
      <formula1>$R$1:$R$7</formula1>
    </dataValidation>
    <dataValidation type="list" allowBlank="1" showInputMessage="1" showErrorMessage="1" errorTitle="Invalid Entry" error="Please select value from list." sqref="B10" xr:uid="{00000000-0002-0000-0200-000000000000}">
      <formula1>$S$1:$S$3</formula1>
    </dataValidation>
  </dataValidations>
  <pageMargins left="0.25" right="0.25" top="0.75" bottom="0.75" header="0.3" footer="0.3"/>
  <pageSetup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B3"/>
  <sheetViews>
    <sheetView workbookViewId="0">
      <selection activeCell="D1" sqref="D1"/>
    </sheetView>
  </sheetViews>
  <sheetFormatPr defaultRowHeight="12.75"/>
  <cols>
    <col min="1" max="1" width="16.5703125" bestFit="1" customWidth="1"/>
    <col min="2" max="2" width="44.28515625" customWidth="1"/>
  </cols>
  <sheetData>
    <row r="1" spans="1:2">
      <c r="A1" t="s">
        <v>282</v>
      </c>
      <c r="B1" t="s">
        <v>283</v>
      </c>
    </row>
    <row r="2" spans="1:2">
      <c r="A2" s="276" t="s">
        <v>284</v>
      </c>
      <c r="B2" s="277"/>
    </row>
    <row r="3" spans="1:2">
      <c r="A3" t="s">
        <v>285</v>
      </c>
      <c r="B3" s="27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72199-144D-4F5C-B3FE-8EA639265D05}">
  <sheetPr codeName="Sheet7">
    <pageSetUpPr fitToPage="1"/>
  </sheetPr>
  <dimension ref="B1:L80"/>
  <sheetViews>
    <sheetView zoomScale="85" zoomScaleNormal="85" zoomScaleSheetLayoutView="85" workbookViewId="0">
      <pane ySplit="5" topLeftCell="A6" activePane="bottomLeft" state="frozen"/>
      <selection pane="bottomLeft" activeCell="G12" sqref="G12"/>
    </sheetView>
  </sheetViews>
  <sheetFormatPr defaultColWidth="9.140625" defaultRowHeight="12.75"/>
  <cols>
    <col min="1" max="1" width="1.28515625" style="174" customWidth="1"/>
    <col min="2" max="2" width="6.7109375" style="180" customWidth="1"/>
    <col min="3" max="3" width="89.28515625" style="181" customWidth="1"/>
    <col min="4" max="4" width="24.42578125" style="174" customWidth="1"/>
    <col min="5" max="5" width="14.7109375" style="174" customWidth="1"/>
    <col min="6" max="6" width="15.7109375" style="182" customWidth="1"/>
    <col min="7" max="7" width="25" style="174" bestFit="1" customWidth="1"/>
    <col min="8" max="8" width="35.28515625" style="174" customWidth="1"/>
    <col min="9" max="16384" width="9.140625" style="174"/>
  </cols>
  <sheetData>
    <row r="1" spans="2:12" ht="6.75" customHeight="1" thickBot="1"/>
    <row r="2" spans="2:12" ht="35.25" customHeight="1" thickBot="1">
      <c r="B2" s="451" t="s">
        <v>286</v>
      </c>
      <c r="C2" s="452"/>
      <c r="D2" s="206"/>
      <c r="E2" s="207"/>
      <c r="F2" s="394" t="s">
        <v>142</v>
      </c>
      <c r="G2" s="395"/>
      <c r="H2" s="396"/>
      <c r="L2" s="179"/>
    </row>
    <row r="3" spans="2:12" s="175" customFormat="1" ht="24" customHeight="1">
      <c r="B3" s="453"/>
      <c r="C3" s="454"/>
      <c r="D3" s="208"/>
      <c r="E3" s="209"/>
      <c r="F3" s="168" t="s">
        <v>287</v>
      </c>
      <c r="G3" s="397"/>
      <c r="H3" s="398"/>
      <c r="L3" s="178"/>
    </row>
    <row r="4" spans="2:12" s="175" customFormat="1" ht="24" customHeight="1" thickBot="1">
      <c r="B4" s="455"/>
      <c r="C4" s="456"/>
      <c r="D4" s="210"/>
      <c r="E4" s="211"/>
      <c r="F4" s="169" t="s">
        <v>144</v>
      </c>
      <c r="G4" s="399"/>
      <c r="H4" s="400"/>
      <c r="L4" s="178"/>
    </row>
    <row r="5" spans="2:12" s="176" customFormat="1" ht="51.75" customHeight="1" thickBot="1">
      <c r="B5" s="170" t="s">
        <v>34</v>
      </c>
      <c r="C5" s="171" t="s">
        <v>288</v>
      </c>
      <c r="D5" s="171" t="s">
        <v>37</v>
      </c>
      <c r="E5" s="172" t="s">
        <v>43</v>
      </c>
      <c r="F5" s="171" t="s">
        <v>147</v>
      </c>
      <c r="G5" s="171" t="s">
        <v>24</v>
      </c>
      <c r="H5" s="173" t="s">
        <v>104</v>
      </c>
      <c r="L5" s="178"/>
    </row>
    <row r="6" spans="2:12" s="177" customFormat="1" ht="30.6" customHeight="1">
      <c r="B6" s="186">
        <f>ROW()-5</f>
        <v>1</v>
      </c>
      <c r="C6" s="187" t="s">
        <v>289</v>
      </c>
      <c r="D6" s="188" t="s">
        <v>290</v>
      </c>
      <c r="E6" s="189">
        <f ca="1">TODAY()-14</f>
        <v>45447</v>
      </c>
      <c r="F6" s="189">
        <f ca="1">TODAY()-31</f>
        <v>45430</v>
      </c>
      <c r="G6" s="190" t="s">
        <v>291</v>
      </c>
      <c r="H6" s="191"/>
      <c r="L6" s="178"/>
    </row>
    <row r="7" spans="2:12" s="177" customFormat="1" ht="30.6" customHeight="1">
      <c r="B7" s="192">
        <f t="shared" ref="B7:B10" si="0">ROW()-5</f>
        <v>2</v>
      </c>
      <c r="C7" s="193" t="s">
        <v>292</v>
      </c>
      <c r="D7" s="194" t="s">
        <v>293</v>
      </c>
      <c r="E7" s="195">
        <f ca="1">TODAY()-30</f>
        <v>45431</v>
      </c>
      <c r="F7" s="196"/>
      <c r="G7" s="197" t="s">
        <v>294</v>
      </c>
      <c r="H7" s="198"/>
      <c r="L7" s="178"/>
    </row>
    <row r="8" spans="2:12" s="177" customFormat="1" ht="30.6" customHeight="1">
      <c r="B8" s="192">
        <f t="shared" si="0"/>
        <v>3</v>
      </c>
      <c r="C8" s="193" t="s">
        <v>295</v>
      </c>
      <c r="D8" s="194" t="s">
        <v>290</v>
      </c>
      <c r="E8" s="195">
        <f ca="1">TODAY()</f>
        <v>45461</v>
      </c>
      <c r="F8" s="196"/>
      <c r="G8" s="197" t="s">
        <v>296</v>
      </c>
      <c r="H8" s="198"/>
    </row>
    <row r="9" spans="2:12" s="177" customFormat="1" ht="30.6" customHeight="1">
      <c r="B9" s="192">
        <f t="shared" si="0"/>
        <v>4</v>
      </c>
      <c r="C9" s="193"/>
      <c r="D9" s="194"/>
      <c r="E9" s="195"/>
      <c r="F9" s="196"/>
      <c r="G9" s="197"/>
      <c r="H9" s="198"/>
    </row>
    <row r="10" spans="2:12" s="177" customFormat="1" ht="30.6" customHeight="1" thickBot="1">
      <c r="B10" s="199">
        <f t="shared" si="0"/>
        <v>5</v>
      </c>
      <c r="C10" s="200"/>
      <c r="D10" s="201"/>
      <c r="E10" s="202"/>
      <c r="F10" s="203"/>
      <c r="G10" s="204"/>
      <c r="H10" s="205"/>
    </row>
    <row r="11" spans="2:12" ht="35.1" customHeight="1">
      <c r="B11" s="183"/>
      <c r="C11" s="184"/>
      <c r="D11" s="184"/>
      <c r="E11" s="184"/>
      <c r="F11" s="185"/>
      <c r="G11" s="184"/>
      <c r="H11" s="184"/>
    </row>
    <row r="12" spans="2:12" ht="35.1" customHeight="1">
      <c r="B12" s="212" t="s">
        <v>297</v>
      </c>
      <c r="C12" s="212"/>
      <c r="D12" s="212"/>
      <c r="E12" s="213"/>
      <c r="F12" s="185"/>
      <c r="G12" s="184"/>
      <c r="H12" s="184"/>
    </row>
    <row r="13" spans="2:12" ht="35.1" customHeight="1">
      <c r="B13" s="212" t="s">
        <v>298</v>
      </c>
      <c r="C13" s="212"/>
      <c r="D13" s="212"/>
      <c r="E13" s="213"/>
      <c r="F13" s="185"/>
      <c r="G13" s="184"/>
      <c r="H13" s="184"/>
    </row>
    <row r="14" spans="2:12" ht="15.75">
      <c r="B14" s="212" t="s">
        <v>299</v>
      </c>
      <c r="C14" s="212"/>
      <c r="D14" s="212"/>
      <c r="E14" s="213"/>
      <c r="F14" s="185"/>
      <c r="G14" s="184"/>
      <c r="H14" s="184"/>
    </row>
    <row r="15" spans="2:12" ht="15.75">
      <c r="B15" s="212"/>
      <c r="C15" s="212" t="s">
        <v>300</v>
      </c>
      <c r="D15" s="212"/>
      <c r="E15" s="213"/>
      <c r="F15" s="185"/>
      <c r="G15" s="184"/>
      <c r="H15" s="184"/>
    </row>
    <row r="16" spans="2:12" ht="15.75">
      <c r="B16" s="212"/>
      <c r="C16" s="212" t="s">
        <v>301</v>
      </c>
      <c r="E16" s="213"/>
      <c r="F16" s="185"/>
      <c r="G16" s="184"/>
      <c r="H16" s="184"/>
    </row>
    <row r="17" spans="2:8" ht="35.25" customHeight="1">
      <c r="B17" s="212"/>
      <c r="C17" s="212" t="s">
        <v>302</v>
      </c>
      <c r="D17" s="212"/>
      <c r="E17" s="213"/>
      <c r="F17" s="185"/>
      <c r="G17" s="184"/>
      <c r="H17" s="184"/>
    </row>
    <row r="18" spans="2:8" ht="34.5" customHeight="1">
      <c r="B18" s="212" t="s">
        <v>303</v>
      </c>
      <c r="C18" s="212"/>
      <c r="D18" s="212"/>
      <c r="E18" s="213"/>
      <c r="F18" s="185"/>
      <c r="G18" s="184"/>
      <c r="H18" s="184"/>
    </row>
    <row r="19" spans="2:8" ht="34.5" customHeight="1">
      <c r="B19" s="212" t="s">
        <v>304</v>
      </c>
      <c r="C19" s="212"/>
      <c r="D19" s="212"/>
      <c r="E19" s="213"/>
      <c r="F19" s="185"/>
      <c r="G19" s="184"/>
      <c r="H19" s="184"/>
    </row>
    <row r="20" spans="2:8" ht="34.5" customHeight="1">
      <c r="B20" s="212" t="s">
        <v>305</v>
      </c>
      <c r="C20" s="212"/>
      <c r="D20" s="212"/>
      <c r="E20" s="213"/>
      <c r="F20" s="185"/>
      <c r="G20" s="184"/>
      <c r="H20" s="184"/>
    </row>
    <row r="21" spans="2:8" ht="30.75" customHeight="1">
      <c r="B21" s="212" t="s">
        <v>306</v>
      </c>
      <c r="C21" s="212"/>
      <c r="D21" s="212"/>
      <c r="E21" s="213"/>
      <c r="F21" s="185"/>
      <c r="G21" s="184"/>
      <c r="H21" s="184"/>
    </row>
    <row r="22" spans="2:8" ht="15.75">
      <c r="B22" s="212"/>
      <c r="C22" s="212"/>
      <c r="D22" s="212" t="s">
        <v>307</v>
      </c>
      <c r="E22" s="213"/>
      <c r="F22" s="185"/>
      <c r="G22" s="184"/>
      <c r="H22" s="184"/>
    </row>
    <row r="23" spans="2:8" ht="15.75">
      <c r="B23" s="212"/>
      <c r="C23" s="212"/>
      <c r="D23" s="214" t="s">
        <v>308</v>
      </c>
      <c r="E23" s="214" t="s">
        <v>89</v>
      </c>
      <c r="F23" s="185"/>
      <c r="G23" s="184"/>
      <c r="H23" s="184"/>
    </row>
    <row r="24" spans="2:8" ht="15.75">
      <c r="B24" s="212"/>
      <c r="C24" s="212"/>
      <c r="D24" s="214" t="s">
        <v>309</v>
      </c>
      <c r="E24" s="214" t="s">
        <v>310</v>
      </c>
      <c r="F24" s="185"/>
      <c r="G24" s="184"/>
      <c r="H24" s="184"/>
    </row>
    <row r="25" spans="2:8" ht="15.75">
      <c r="B25" s="212"/>
      <c r="C25" s="212"/>
      <c r="D25" s="214" t="s">
        <v>311</v>
      </c>
      <c r="E25" s="214" t="s">
        <v>312</v>
      </c>
      <c r="F25" s="185"/>
      <c r="G25" s="184"/>
      <c r="H25" s="184"/>
    </row>
    <row r="26" spans="2:8" ht="15.75">
      <c r="B26" s="212"/>
      <c r="C26" s="212"/>
      <c r="D26" s="214" t="s">
        <v>313</v>
      </c>
      <c r="E26" s="214" t="s">
        <v>314</v>
      </c>
      <c r="F26" s="185"/>
      <c r="G26" s="184"/>
      <c r="H26" s="184"/>
    </row>
    <row r="27" spans="2:8" ht="15.75">
      <c r="B27" s="212"/>
      <c r="C27" s="212"/>
      <c r="D27" s="214" t="s">
        <v>315</v>
      </c>
      <c r="E27" s="214" t="s">
        <v>316</v>
      </c>
      <c r="F27" s="185"/>
      <c r="G27" s="184"/>
      <c r="H27" s="184"/>
    </row>
    <row r="28" spans="2:8" ht="15.75">
      <c r="B28" s="212"/>
      <c r="C28" s="212"/>
      <c r="D28" s="214" t="s">
        <v>317</v>
      </c>
      <c r="E28" s="214" t="s">
        <v>318</v>
      </c>
      <c r="F28" s="185"/>
      <c r="G28" s="184"/>
      <c r="H28" s="184"/>
    </row>
    <row r="29" spans="2:8" ht="15.75">
      <c r="B29" s="212"/>
      <c r="C29" s="212"/>
      <c r="D29" s="214" t="s">
        <v>319</v>
      </c>
      <c r="E29" s="214" t="s">
        <v>320</v>
      </c>
      <c r="F29" s="185"/>
      <c r="G29" s="184"/>
      <c r="H29" s="184"/>
    </row>
    <row r="30" spans="2:8" ht="15.75">
      <c r="B30" s="183"/>
      <c r="C30" s="184"/>
      <c r="D30" s="184"/>
      <c r="E30" s="184"/>
      <c r="F30" s="185"/>
      <c r="G30" s="184"/>
      <c r="H30" s="184"/>
    </row>
    <row r="31" spans="2:8" ht="15.75">
      <c r="B31" s="183"/>
      <c r="C31" s="184"/>
      <c r="D31" s="184"/>
      <c r="E31" s="184"/>
      <c r="F31" s="185"/>
      <c r="G31" s="184"/>
      <c r="H31" s="184"/>
    </row>
    <row r="32" spans="2:8" ht="15.75">
      <c r="B32" s="183"/>
      <c r="C32" s="184"/>
      <c r="D32" s="184"/>
      <c r="E32" s="184"/>
      <c r="F32" s="185"/>
      <c r="G32" s="184"/>
      <c r="H32" s="184"/>
    </row>
    <row r="33" spans="2:8" ht="15.75">
      <c r="B33" s="183"/>
      <c r="C33" s="184"/>
      <c r="D33" s="184"/>
      <c r="E33" s="184"/>
      <c r="F33" s="185"/>
      <c r="G33" s="184"/>
      <c r="H33" s="184"/>
    </row>
    <row r="34" spans="2:8" ht="15.75">
      <c r="B34" s="183"/>
      <c r="C34" s="184"/>
      <c r="D34" s="184"/>
      <c r="E34" s="184"/>
      <c r="F34" s="185"/>
      <c r="G34" s="184"/>
      <c r="H34" s="184"/>
    </row>
    <row r="35" spans="2:8" ht="15.75">
      <c r="B35" s="183"/>
      <c r="C35" s="184"/>
      <c r="D35" s="184"/>
      <c r="E35" s="184"/>
      <c r="F35" s="185"/>
      <c r="G35" s="184"/>
      <c r="H35" s="184"/>
    </row>
    <row r="36" spans="2:8" ht="15.75">
      <c r="B36" s="183"/>
      <c r="C36" s="184"/>
      <c r="D36" s="184"/>
      <c r="E36" s="184"/>
      <c r="F36" s="185"/>
      <c r="G36" s="184"/>
      <c r="H36" s="184"/>
    </row>
    <row r="37" spans="2:8" ht="15.75">
      <c r="B37" s="183"/>
      <c r="C37" s="184"/>
      <c r="D37" s="184"/>
      <c r="E37" s="184"/>
      <c r="F37" s="185"/>
      <c r="G37" s="184"/>
      <c r="H37" s="184"/>
    </row>
    <row r="38" spans="2:8" ht="15.75">
      <c r="B38" s="183"/>
      <c r="C38" s="184"/>
      <c r="D38" s="184"/>
      <c r="E38" s="184"/>
      <c r="F38" s="185"/>
      <c r="G38" s="184"/>
      <c r="H38" s="184"/>
    </row>
    <row r="39" spans="2:8" ht="15.75">
      <c r="B39" s="183"/>
      <c r="C39" s="184"/>
      <c r="D39" s="184"/>
      <c r="E39" s="184"/>
      <c r="F39" s="185"/>
      <c r="G39" s="184"/>
      <c r="H39" s="184"/>
    </row>
    <row r="40" spans="2:8" ht="15.75">
      <c r="B40" s="183"/>
      <c r="C40" s="184"/>
      <c r="D40" s="184"/>
      <c r="E40" s="184"/>
      <c r="F40" s="185"/>
      <c r="G40" s="184"/>
      <c r="H40" s="184"/>
    </row>
    <row r="41" spans="2:8" ht="15.75">
      <c r="B41" s="183"/>
      <c r="C41" s="184"/>
      <c r="D41" s="184"/>
      <c r="E41" s="184"/>
      <c r="F41" s="185"/>
      <c r="G41" s="184"/>
      <c r="H41" s="184"/>
    </row>
    <row r="42" spans="2:8" ht="15.75">
      <c r="B42" s="183"/>
      <c r="C42" s="184"/>
      <c r="D42" s="184"/>
      <c r="E42" s="184"/>
      <c r="F42" s="185"/>
      <c r="G42" s="184"/>
      <c r="H42" s="184"/>
    </row>
    <row r="43" spans="2:8" ht="15.75">
      <c r="B43" s="183"/>
      <c r="C43" s="184"/>
      <c r="D43" s="184"/>
      <c r="E43" s="184"/>
      <c r="F43" s="185"/>
      <c r="G43" s="184"/>
      <c r="H43" s="184"/>
    </row>
    <row r="44" spans="2:8" ht="15.75">
      <c r="B44" s="183"/>
      <c r="C44" s="184"/>
      <c r="D44" s="184"/>
      <c r="E44" s="184"/>
      <c r="F44" s="185"/>
      <c r="G44" s="184"/>
      <c r="H44" s="184"/>
    </row>
    <row r="45" spans="2:8" ht="15.75">
      <c r="B45" s="183"/>
      <c r="C45" s="184"/>
      <c r="D45" s="184"/>
      <c r="E45" s="184"/>
      <c r="F45" s="185"/>
      <c r="G45" s="184"/>
      <c r="H45" s="184"/>
    </row>
    <row r="46" spans="2:8" ht="15.75">
      <c r="B46" s="183"/>
      <c r="C46" s="184"/>
      <c r="D46" s="184"/>
      <c r="E46" s="184"/>
      <c r="F46" s="185"/>
      <c r="G46" s="184"/>
      <c r="H46" s="184"/>
    </row>
    <row r="47" spans="2:8" ht="15.75">
      <c r="B47" s="183"/>
      <c r="C47" s="184"/>
      <c r="D47" s="184"/>
      <c r="E47" s="184"/>
      <c r="F47" s="185"/>
      <c r="G47" s="184"/>
      <c r="H47" s="184"/>
    </row>
    <row r="48" spans="2:8" ht="15.75">
      <c r="B48" s="183"/>
      <c r="C48" s="184"/>
      <c r="D48" s="184"/>
      <c r="E48" s="184"/>
      <c r="F48" s="185"/>
      <c r="G48" s="184"/>
      <c r="H48" s="184"/>
    </row>
    <row r="49" spans="2:8" ht="15.75">
      <c r="B49" s="183"/>
      <c r="C49" s="184"/>
      <c r="D49" s="184"/>
      <c r="E49" s="184"/>
      <c r="F49" s="185"/>
      <c r="G49" s="184"/>
      <c r="H49" s="184"/>
    </row>
    <row r="50" spans="2:8" ht="15.75">
      <c r="B50" s="183"/>
      <c r="C50" s="184"/>
      <c r="D50" s="184"/>
      <c r="E50" s="184"/>
      <c r="F50" s="185"/>
      <c r="G50" s="184"/>
      <c r="H50" s="184"/>
    </row>
    <row r="51" spans="2:8" ht="15.75">
      <c r="B51" s="183"/>
      <c r="C51" s="184"/>
      <c r="D51" s="184"/>
      <c r="E51" s="184"/>
      <c r="F51" s="185"/>
      <c r="G51" s="184"/>
      <c r="H51" s="184"/>
    </row>
    <row r="52" spans="2:8" ht="15.75">
      <c r="B52" s="183"/>
      <c r="C52" s="184"/>
      <c r="D52" s="184"/>
      <c r="E52" s="184"/>
      <c r="F52" s="185"/>
      <c r="G52" s="184"/>
      <c r="H52" s="184"/>
    </row>
    <row r="53" spans="2:8" ht="15.75">
      <c r="B53" s="183"/>
      <c r="C53" s="184"/>
      <c r="D53" s="184"/>
      <c r="E53" s="184"/>
      <c r="F53" s="185"/>
      <c r="G53" s="184"/>
      <c r="H53" s="184"/>
    </row>
    <row r="54" spans="2:8" ht="15.75">
      <c r="B54" s="183"/>
      <c r="C54" s="184"/>
      <c r="D54" s="184"/>
      <c r="E54" s="184"/>
      <c r="F54" s="185"/>
      <c r="G54" s="184"/>
      <c r="H54" s="184"/>
    </row>
    <row r="55" spans="2:8" ht="15.75">
      <c r="B55" s="183"/>
      <c r="C55" s="184"/>
      <c r="D55" s="184"/>
      <c r="E55" s="184"/>
      <c r="F55" s="185"/>
      <c r="G55" s="184"/>
      <c r="H55" s="184"/>
    </row>
    <row r="56" spans="2:8" ht="15.75">
      <c r="B56" s="183"/>
      <c r="C56" s="184"/>
      <c r="D56" s="184"/>
      <c r="E56" s="184"/>
      <c r="F56" s="185"/>
      <c r="G56" s="184"/>
      <c r="H56" s="184"/>
    </row>
    <row r="57" spans="2:8" ht="15.75">
      <c r="B57" s="183"/>
      <c r="C57" s="184"/>
      <c r="D57" s="184"/>
      <c r="E57" s="184"/>
      <c r="F57" s="185"/>
      <c r="G57" s="184"/>
      <c r="H57" s="184"/>
    </row>
    <row r="58" spans="2:8" ht="15.75">
      <c r="B58" s="183"/>
      <c r="C58" s="184"/>
      <c r="D58" s="184"/>
      <c r="E58" s="184"/>
      <c r="F58" s="185"/>
      <c r="G58" s="184"/>
      <c r="H58" s="184"/>
    </row>
    <row r="59" spans="2:8" ht="15.75">
      <c r="B59" s="183"/>
      <c r="C59" s="184"/>
      <c r="D59" s="184"/>
      <c r="E59" s="184"/>
      <c r="F59" s="185"/>
      <c r="G59" s="184"/>
      <c r="H59" s="184"/>
    </row>
    <row r="60" spans="2:8" ht="15.75">
      <c r="B60" s="183"/>
      <c r="C60" s="184"/>
      <c r="D60" s="184"/>
      <c r="E60" s="184"/>
      <c r="F60" s="185"/>
      <c r="G60" s="184"/>
      <c r="H60" s="184"/>
    </row>
    <row r="61" spans="2:8" ht="15.75">
      <c r="B61" s="183"/>
      <c r="C61" s="184"/>
      <c r="D61" s="184"/>
      <c r="E61" s="184"/>
      <c r="F61" s="185"/>
      <c r="G61" s="184"/>
      <c r="H61" s="184"/>
    </row>
    <row r="62" spans="2:8" ht="15.75">
      <c r="B62" s="183"/>
      <c r="C62" s="184"/>
      <c r="D62" s="184"/>
      <c r="E62" s="184"/>
      <c r="F62" s="185"/>
      <c r="G62" s="184"/>
      <c r="H62" s="184"/>
    </row>
    <row r="63" spans="2:8" ht="15.75">
      <c r="B63" s="183"/>
      <c r="C63" s="184"/>
      <c r="D63" s="184"/>
      <c r="E63" s="184"/>
      <c r="F63" s="185"/>
      <c r="G63" s="184"/>
      <c r="H63" s="184"/>
    </row>
    <row r="64" spans="2:8" ht="15.75">
      <c r="B64" s="183"/>
      <c r="C64" s="184"/>
      <c r="D64" s="184"/>
      <c r="E64" s="184"/>
      <c r="F64" s="185"/>
      <c r="G64" s="184"/>
      <c r="H64" s="184"/>
    </row>
    <row r="65" spans="2:8" ht="15.75">
      <c r="B65" s="183"/>
      <c r="C65" s="184"/>
      <c r="D65" s="184"/>
      <c r="E65" s="184"/>
      <c r="F65" s="185"/>
      <c r="G65" s="184"/>
      <c r="H65" s="184"/>
    </row>
    <row r="66" spans="2:8" ht="15.75">
      <c r="B66" s="183"/>
      <c r="C66" s="184"/>
      <c r="D66" s="184"/>
      <c r="E66" s="184"/>
      <c r="F66" s="185"/>
      <c r="G66" s="184"/>
      <c r="H66" s="184"/>
    </row>
    <row r="67" spans="2:8" ht="15.75">
      <c r="B67" s="183"/>
      <c r="C67" s="184"/>
      <c r="D67" s="184"/>
      <c r="E67" s="184"/>
      <c r="F67" s="185"/>
      <c r="G67" s="184"/>
      <c r="H67" s="184"/>
    </row>
    <row r="68" spans="2:8" ht="15.75">
      <c r="B68" s="183"/>
      <c r="C68" s="184"/>
      <c r="D68" s="184"/>
      <c r="E68" s="184"/>
      <c r="F68" s="185"/>
      <c r="G68" s="184"/>
      <c r="H68" s="184"/>
    </row>
    <row r="69" spans="2:8" ht="15.75">
      <c r="B69" s="183"/>
      <c r="C69" s="184"/>
      <c r="D69" s="184"/>
      <c r="E69" s="184"/>
      <c r="F69" s="185"/>
      <c r="G69" s="184"/>
      <c r="H69" s="184"/>
    </row>
    <row r="70" spans="2:8" ht="15.75">
      <c r="B70" s="183"/>
      <c r="C70" s="184"/>
      <c r="D70" s="184"/>
      <c r="E70" s="184"/>
      <c r="F70" s="185"/>
      <c r="G70" s="184"/>
      <c r="H70" s="184"/>
    </row>
    <row r="71" spans="2:8" ht="15.75">
      <c r="B71" s="183"/>
      <c r="C71" s="184"/>
      <c r="D71" s="184"/>
      <c r="E71" s="184"/>
      <c r="F71" s="185"/>
      <c r="G71" s="184"/>
      <c r="H71" s="184"/>
    </row>
    <row r="72" spans="2:8" ht="15.75">
      <c r="B72" s="183"/>
      <c r="C72" s="184"/>
      <c r="D72" s="184"/>
      <c r="E72" s="184"/>
      <c r="F72" s="185"/>
      <c r="G72" s="184"/>
      <c r="H72" s="184"/>
    </row>
    <row r="73" spans="2:8" ht="15.75">
      <c r="B73" s="183"/>
      <c r="C73" s="184"/>
      <c r="D73" s="184"/>
      <c r="E73" s="184"/>
      <c r="F73" s="185"/>
      <c r="G73" s="184"/>
      <c r="H73" s="184"/>
    </row>
    <row r="74" spans="2:8" ht="15.75">
      <c r="B74" s="183"/>
      <c r="C74" s="184"/>
      <c r="D74" s="184"/>
      <c r="E74" s="184"/>
      <c r="F74" s="185"/>
      <c r="G74" s="184"/>
      <c r="H74" s="184"/>
    </row>
    <row r="75" spans="2:8" ht="15.75">
      <c r="B75" s="183"/>
      <c r="C75" s="184"/>
      <c r="D75" s="184"/>
      <c r="E75" s="184"/>
      <c r="F75" s="185"/>
      <c r="G75" s="184"/>
      <c r="H75" s="184"/>
    </row>
    <row r="76" spans="2:8" ht="15.75">
      <c r="B76" s="183"/>
      <c r="C76" s="184"/>
      <c r="D76" s="184"/>
      <c r="E76" s="184"/>
      <c r="F76" s="185"/>
      <c r="G76" s="184"/>
      <c r="H76" s="184"/>
    </row>
    <row r="77" spans="2:8" ht="15.75">
      <c r="B77" s="183"/>
      <c r="C77" s="184"/>
      <c r="D77" s="184"/>
      <c r="E77" s="184"/>
      <c r="F77" s="185"/>
      <c r="G77" s="184"/>
      <c r="H77" s="184"/>
    </row>
    <row r="78" spans="2:8" ht="15.75">
      <c r="B78" s="183"/>
      <c r="C78" s="184"/>
      <c r="D78" s="184"/>
      <c r="E78" s="184"/>
      <c r="F78" s="185"/>
      <c r="G78" s="184"/>
      <c r="H78" s="184"/>
    </row>
    <row r="79" spans="2:8" ht="15.75">
      <c r="B79" s="183"/>
      <c r="C79" s="184"/>
      <c r="D79" s="184"/>
      <c r="E79" s="184"/>
      <c r="F79" s="185"/>
      <c r="G79" s="184"/>
      <c r="H79" s="184"/>
    </row>
    <row r="80" spans="2:8" ht="15.75">
      <c r="B80" s="183"/>
      <c r="C80" s="184"/>
      <c r="D80" s="184"/>
      <c r="E80" s="184"/>
      <c r="F80" s="185"/>
      <c r="G80" s="184"/>
      <c r="H80" s="184"/>
    </row>
  </sheetData>
  <autoFilter ref="C5:G10" xr:uid="{00000000-0009-0000-0000-000000000000}">
    <sortState xmlns:xlrd2="http://schemas.microsoft.com/office/spreadsheetml/2017/richdata2" ref="C6:G10">
      <sortCondition ref="E5:E10"/>
    </sortState>
  </autoFilter>
  <mergeCells count="4">
    <mergeCell ref="B2:C4"/>
    <mergeCell ref="F2:H2"/>
    <mergeCell ref="G3:H3"/>
    <mergeCell ref="G4:H4"/>
  </mergeCells>
  <conditionalFormatting sqref="B9:H9">
    <cfRule type="expression" dxfId="8" priority="11">
      <formula>#REF!&lt;&gt;""</formula>
    </cfRule>
  </conditionalFormatting>
  <pageMargins left="0.24" right="0.18" top="0.17" bottom="0.18" header="0.16" footer="0.2"/>
  <pageSetup scale="62" fitToHeight="0" orientation="landscape" r:id="rId1"/>
  <headerFooter alignWithMargins="0">
    <oddFooter>&amp;L&amp;F&amp;CPage &amp;P of &amp;N&amp;R&amp;D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2" stopIfTrue="1" id="{00000000-000E-0000-0700-00004E000000}">
            <xm:f>OR($G6=Menus!$A$3,AND($G6=Menus!$A$1,$E6&lt;Menus!$B$1))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143" stopIfTrue="1" id="{00000000-000E-0000-0700-00004F000000}">
            <xm:f>OR($G6=Menus!$A$2,$G6=Menus!$A$5)</xm:f>
            <x14:dxf>
              <fill>
                <patternFill>
                  <bgColor rgb="FFFFFFC5"/>
                </patternFill>
              </fill>
            </x14:dxf>
          </x14:cfRule>
          <x14:cfRule type="expression" priority="144" stopIfTrue="1" id="{00000000-000E-0000-0700-000050000000}">
            <xm:f>$G6=Menus!$A$6</xm:f>
            <x14:dxf>
              <fill>
                <patternFill>
                  <bgColor rgb="FFB7FFB7"/>
                </patternFill>
              </fill>
            </x14:dxf>
          </x14:cfRule>
          <xm:sqref>C6:H10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5C5E3E-17F0-4B9A-BBD3-A64D69B48625}">
          <x14:formula1>
            <xm:f>Menus!$A$1:$A$6</xm:f>
          </x14:formula1>
          <xm:sqref>G6:G10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topLeftCell="E1" workbookViewId="0">
      <selection activeCell="Q12" sqref="Q12"/>
    </sheetView>
  </sheetViews>
  <sheetFormatPr defaultColWidth="9.140625" defaultRowHeight="12.75"/>
  <cols>
    <col min="1" max="16384" width="9.140625" style="165"/>
  </cols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"/>
  <sheetViews>
    <sheetView topLeftCell="A5" workbookViewId="0">
      <selection activeCell="P1" sqref="P1"/>
    </sheetView>
  </sheetViews>
  <sheetFormatPr defaultColWidth="9.140625" defaultRowHeight="12.75"/>
  <cols>
    <col min="1" max="16384" width="9.140625" style="165"/>
  </cols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F0DFF-1757-4072-82E6-AF98F6FB3B17}">
  <dimension ref="A1:Q200"/>
  <sheetViews>
    <sheetView workbookViewId="0">
      <selection activeCell="K3" sqref="K3"/>
    </sheetView>
  </sheetViews>
  <sheetFormatPr defaultColWidth="9.140625" defaultRowHeight="12.75"/>
  <cols>
    <col min="1" max="1" width="23.28515625" style="33" bestFit="1" customWidth="1"/>
    <col min="2" max="3" width="9.140625" style="33"/>
    <col min="4" max="4" width="9.7109375" style="33" bestFit="1" customWidth="1"/>
    <col min="5" max="5" width="21" style="33" bestFit="1" customWidth="1"/>
    <col min="6" max="7" width="9.140625" style="33"/>
    <col min="8" max="8" width="16.7109375" style="33" bestFit="1" customWidth="1"/>
    <col min="9" max="10" width="9.140625" style="33"/>
    <col min="11" max="11" width="21.42578125" style="33" bestFit="1" customWidth="1"/>
    <col min="12" max="16384" width="9.140625" style="33"/>
  </cols>
  <sheetData>
    <row r="1" spans="1:17">
      <c r="A1" s="33" t="s">
        <v>321</v>
      </c>
      <c r="B1" s="278">
        <f ca="1">TODAY()</f>
        <v>45461</v>
      </c>
      <c r="D1" t="s">
        <v>132</v>
      </c>
      <c r="E1" t="s">
        <v>322</v>
      </c>
      <c r="G1" s="33" t="s">
        <v>282</v>
      </c>
      <c r="H1" s="307" t="s">
        <v>323</v>
      </c>
      <c r="I1" s="33" t="s">
        <v>324</v>
      </c>
      <c r="K1" t="s">
        <v>325</v>
      </c>
    </row>
    <row r="2" spans="1:17">
      <c r="A2" s="33" t="s">
        <v>326</v>
      </c>
      <c r="D2" t="s">
        <v>327</v>
      </c>
      <c r="E2" t="s">
        <v>328</v>
      </c>
      <c r="G2" s="33">
        <v>1</v>
      </c>
      <c r="H2" s="33">
        <f ca="1">IF(OR(COUNTIFS(OFFSET('WWW Plan'!$G$7,(ROW()-2)*12,0,11,1),Menus!$A$6)=0,COUNTA(OFFSET('WWW Plan'!$C$7,(ROW()-2)*12,0,11,1))=0),0,ROUND(COUNTIFS(OFFSET('WWW Plan'!$G$7,(ROW()-2)*12,0,11,1),Menus!$A$6)/(COUNTA(OFFSET('WWW Plan'!$C$7,(ROW()-2)*12,0,11,1))),2))*100</f>
        <v>0</v>
      </c>
      <c r="I2" s="33">
        <f ca="1">100-H2</f>
        <v>100</v>
      </c>
      <c r="K2" s="276" t="s">
        <v>394</v>
      </c>
      <c r="Q2" s="33" t="s">
        <v>330</v>
      </c>
    </row>
    <row r="3" spans="1:17">
      <c r="A3" s="33" t="s">
        <v>296</v>
      </c>
      <c r="D3" t="s">
        <v>331</v>
      </c>
      <c r="E3" t="s">
        <v>332</v>
      </c>
      <c r="G3" s="33">
        <v>2</v>
      </c>
      <c r="H3" s="33">
        <f ca="1">IF(OR(COUNTIFS(OFFSET('WWW Plan'!$G$7,(ROW()-2)*12,0,11,1),Menus!$A$6)=0,COUNTA(OFFSET('WWW Plan'!$C$7,(ROW()-2)*12,0,11,1))=0),0,ROUND(COUNTIFS(OFFSET('WWW Plan'!$G$7,(ROW()-2)*12,0,11,1),Menus!$A$6)/(COUNTA(OFFSET('WWW Plan'!$C$7,(ROW()-2)*12,0,11,1))),2))*100</f>
        <v>0</v>
      </c>
      <c r="I3" s="33">
        <f t="shared" ref="I3:I11" ca="1" si="0">100-H3</f>
        <v>100</v>
      </c>
      <c r="K3" t="s">
        <v>329</v>
      </c>
    </row>
    <row r="4" spans="1:17">
      <c r="A4" s="33" t="s">
        <v>334</v>
      </c>
      <c r="D4" t="s">
        <v>335</v>
      </c>
      <c r="E4" t="s">
        <v>336</v>
      </c>
      <c r="G4" s="33">
        <v>3</v>
      </c>
      <c r="H4" s="33">
        <f ca="1">IF(OR(COUNTIFS(OFFSET('WWW Plan'!$G$7,(ROW()-2)*12,0,11,1),Menus!$A$6)=0,COUNTA(OFFSET('WWW Plan'!$C$7,(ROW()-2)*12,0,11,1))=0),0,ROUND(COUNTIFS(OFFSET('WWW Plan'!$G$7,(ROW()-2)*12,0,11,1),Menus!$A$6)/(COUNTA(OFFSET('WWW Plan'!$C$7,(ROW()-2)*12,0,11,1))),2))*100</f>
        <v>0</v>
      </c>
      <c r="I4" s="33">
        <f t="shared" ca="1" si="0"/>
        <v>100</v>
      </c>
      <c r="K4" t="s">
        <v>333</v>
      </c>
    </row>
    <row r="5" spans="1:17">
      <c r="A5" s="33" t="s">
        <v>294</v>
      </c>
      <c r="D5" t="s">
        <v>337</v>
      </c>
      <c r="E5" t="s">
        <v>338</v>
      </c>
      <c r="G5" s="33">
        <v>4</v>
      </c>
      <c r="H5" s="33">
        <f ca="1">IF(OR(COUNTIFS(OFFSET('WWW Plan'!$G$7,(ROW()-2)*12,0,11,1),Menus!$A$6)=0,COUNTA(OFFSET('WWW Plan'!$C$7,(ROW()-2)*12,0,11,1))=0),0,ROUND(COUNTIFS(OFFSET('WWW Plan'!$G$7,(ROW()-2)*12,0,11,1),Menus!$A$6)/(COUNTA(OFFSET('WWW Plan'!$C$7,(ROW()-2)*12,0,11,1))),2))*100</f>
        <v>0</v>
      </c>
      <c r="I5" s="33">
        <f t="shared" ca="1" si="0"/>
        <v>100</v>
      </c>
    </row>
    <row r="6" spans="1:17">
      <c r="A6" s="33" t="s">
        <v>291</v>
      </c>
      <c r="D6"/>
      <c r="E6" t="s">
        <v>339</v>
      </c>
      <c r="G6" s="33">
        <v>5</v>
      </c>
      <c r="H6" s="33">
        <f ca="1">IF(OR(COUNTIFS(OFFSET('WWW Plan'!$G$7,(ROW()-2)*12,0,11,1),Menus!$A$6)=0,COUNTA(OFFSET('WWW Plan'!$C$7,(ROW()-2)*12,0,11,1))=0),0,ROUND(COUNTIFS(OFFSET('WWW Plan'!$G$7,(ROW()-2)*12,0,11,1),Menus!$A$6)/(COUNTA(OFFSET('WWW Plan'!$C$7,(ROW()-2)*12,0,11,1))),2))*100</f>
        <v>0</v>
      </c>
      <c r="I6" s="33">
        <f t="shared" ca="1" si="0"/>
        <v>100</v>
      </c>
    </row>
    <row r="7" spans="1:17">
      <c r="G7" s="33">
        <v>6</v>
      </c>
      <c r="H7" s="33">
        <f ca="1">IF(OR(COUNTIFS(OFFSET('WWW Plan'!$G$7,(ROW()-2)*12,0,11,1),Menus!$A$6)=0,COUNTA(OFFSET('WWW Plan'!$C$7,(ROW()-2)*12,0,11,1))=0),0,ROUND(COUNTIFS(OFFSET('WWW Plan'!$G$7,(ROW()-2)*12,0,11,1),Menus!$A$6)/(COUNTA(OFFSET('WWW Plan'!$C$7,(ROW()-2)*12,0,11,1))),2))*100</f>
        <v>0</v>
      </c>
      <c r="I7" s="33">
        <f t="shared" ca="1" si="0"/>
        <v>100</v>
      </c>
    </row>
    <row r="8" spans="1:17">
      <c r="G8" s="33">
        <v>7</v>
      </c>
      <c r="H8" s="33">
        <f ca="1">IF(OR(COUNTIFS(OFFSET('WWW Plan'!$G$7,(ROW()-2)*12,0,11,1),Menus!$A$6)=0,COUNTA(OFFSET('WWW Plan'!$C$7,(ROW()-2)*12,0,11,1))=0),0,ROUND(COUNTIFS(OFFSET('WWW Plan'!$G$7,(ROW()-2)*12,0,11,1),Menus!$A$6)/(COUNTA(OFFSET('WWW Plan'!$C$7,(ROW()-2)*12,0,11,1))),2))*100</f>
        <v>0</v>
      </c>
      <c r="I8" s="33">
        <f t="shared" ca="1" si="0"/>
        <v>100</v>
      </c>
    </row>
    <row r="9" spans="1:17">
      <c r="G9" s="33">
        <v>8</v>
      </c>
      <c r="H9" s="33">
        <f ca="1">IF(OR(COUNTIFS(OFFSET('WWW Plan'!$G$7,(ROW()-2)*12,0,11,1),Menus!$A$6)=0,COUNTA(OFFSET('WWW Plan'!$C$7,(ROW()-2)*12,0,11,1))=0),0,ROUND(COUNTIFS(OFFSET('WWW Plan'!$G$7,(ROW()-2)*12,0,11,1),Menus!$A$6)/(COUNTA(OFFSET('WWW Plan'!$C$7,(ROW()-2)*12,0,11,1))),2))*100</f>
        <v>0</v>
      </c>
      <c r="I9" s="33">
        <f t="shared" ca="1" si="0"/>
        <v>100</v>
      </c>
    </row>
    <row r="10" spans="1:17">
      <c r="G10" s="33">
        <v>9</v>
      </c>
      <c r="H10" s="33">
        <f ca="1">IF(OR(COUNTIFS(OFFSET('WWW Plan'!$G$7,(ROW()-2)*12,0,11,1),Menus!$A$6)=0,COUNTA(OFFSET('WWW Plan'!$C$7,(ROW()-2)*12,0,11,1))=0),0,ROUND(COUNTIFS(OFFSET('WWW Plan'!$G$7,(ROW()-2)*12,0,11,1),Menus!$A$6)/(COUNTA(OFFSET('WWW Plan'!$C$7,(ROW()-2)*12,0,11,1))),2))*100</f>
        <v>0</v>
      </c>
      <c r="I10" s="33">
        <f t="shared" ca="1" si="0"/>
        <v>100</v>
      </c>
    </row>
    <row r="11" spans="1:17">
      <c r="G11" s="33">
        <v>10</v>
      </c>
      <c r="H11" s="33">
        <f ca="1">IF(OR(COUNTIFS(OFFSET('WWW Plan'!$G$7,(ROW()-2)*12,0,11,1),Menus!$A$6)=0,COUNTA(OFFSET('WWW Plan'!$C$7,(ROW()-2)*12,0,11,1))=0),0,ROUND(COUNTIFS(OFFSET('WWW Plan'!$G$7,(ROW()-2)*12,0,11,1),Menus!$A$6)/(COUNTA(OFFSET('WWW Plan'!$C$7,(ROW()-2)*12,0,11,1))),2))*100</f>
        <v>0</v>
      </c>
      <c r="I11" s="33">
        <f t="shared" ca="1" si="0"/>
        <v>100</v>
      </c>
    </row>
    <row r="24" spans="17:17">
      <c r="Q24" s="33" t="s">
        <v>340</v>
      </c>
    </row>
    <row r="46" spans="17:17">
      <c r="Q46" s="33" t="s">
        <v>341</v>
      </c>
    </row>
    <row r="68" spans="17:17">
      <c r="Q68" s="33" t="s">
        <v>342</v>
      </c>
    </row>
    <row r="90" spans="17:17">
      <c r="Q90" s="33" t="s">
        <v>343</v>
      </c>
    </row>
    <row r="112" spans="17:17">
      <c r="Q112" s="33" t="s">
        <v>344</v>
      </c>
    </row>
    <row r="134" spans="17:17">
      <c r="Q134" s="33" t="s">
        <v>345</v>
      </c>
    </row>
    <row r="156" spans="17:17">
      <c r="Q156" s="33" t="s">
        <v>346</v>
      </c>
    </row>
    <row r="178" spans="17:17">
      <c r="Q178" s="33" t="s">
        <v>347</v>
      </c>
    </row>
    <row r="200" spans="17:17">
      <c r="Q200" s="33" t="s">
        <v>348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I57"/>
  <sheetViews>
    <sheetView workbookViewId="0">
      <selection activeCell="J9" sqref="J9"/>
    </sheetView>
  </sheetViews>
  <sheetFormatPr defaultRowHeight="12.75"/>
  <cols>
    <col min="1" max="1" width="22.85546875" customWidth="1"/>
    <col min="2" max="2" width="10.85546875" bestFit="1" customWidth="1"/>
    <col min="7" max="7" width="11.28515625" customWidth="1"/>
    <col min="8" max="8" width="13.140625" customWidth="1"/>
    <col min="9" max="9" width="21.42578125" customWidth="1"/>
  </cols>
  <sheetData>
    <row r="1" spans="1:9" ht="23.25" thickBot="1">
      <c r="A1" s="457" t="s">
        <v>349</v>
      </c>
      <c r="B1" s="458"/>
      <c r="C1" s="458"/>
      <c r="D1" s="458"/>
      <c r="E1" s="458"/>
      <c r="F1" s="458"/>
      <c r="G1" s="458"/>
      <c r="H1" s="458"/>
      <c r="I1" s="459"/>
    </row>
    <row r="2" spans="1:9" ht="23.25" thickBot="1">
      <c r="A2" s="460" t="s">
        <v>350</v>
      </c>
      <c r="B2" s="461"/>
      <c r="C2" s="461"/>
      <c r="D2" s="461"/>
      <c r="E2" s="461"/>
      <c r="F2" s="461"/>
      <c r="G2" s="461"/>
      <c r="H2" s="461"/>
      <c r="I2" s="462"/>
    </row>
    <row r="3" spans="1:9" ht="23.25" thickBot="1">
      <c r="A3" s="463"/>
      <c r="B3" s="464"/>
      <c r="C3" s="464"/>
      <c r="D3" s="464"/>
      <c r="E3" s="464"/>
      <c r="F3" s="464"/>
      <c r="G3" s="464"/>
      <c r="H3" s="464"/>
      <c r="I3" s="465"/>
    </row>
    <row r="4" spans="1:9" ht="15" thickBot="1">
      <c r="A4" s="72" t="s">
        <v>351</v>
      </c>
      <c r="B4" s="73">
        <f ca="1">TODAY()</f>
        <v>45461</v>
      </c>
      <c r="C4" s="474" t="s">
        <v>352</v>
      </c>
      <c r="D4" s="474"/>
      <c r="E4" s="474"/>
      <c r="F4" s="474"/>
      <c r="G4" s="466"/>
      <c r="H4" s="467"/>
      <c r="I4" s="74" t="s">
        <v>353</v>
      </c>
    </row>
    <row r="5" spans="1:9">
      <c r="A5" s="468" t="s">
        <v>354</v>
      </c>
      <c r="B5" s="469"/>
      <c r="C5" s="470"/>
      <c r="D5" s="471"/>
      <c r="E5" s="471"/>
      <c r="F5" s="472"/>
      <c r="G5" s="473"/>
      <c r="H5" s="469"/>
      <c r="I5" s="75"/>
    </row>
    <row r="6" spans="1:9">
      <c r="A6" s="475" t="s">
        <v>355</v>
      </c>
      <c r="B6" s="476"/>
      <c r="C6" s="470"/>
      <c r="D6" s="471"/>
      <c r="E6" s="471"/>
      <c r="F6" s="472"/>
      <c r="G6" s="477"/>
      <c r="H6" s="476"/>
      <c r="I6" s="76"/>
    </row>
    <row r="7" spans="1:9">
      <c r="A7" s="475" t="s">
        <v>356</v>
      </c>
      <c r="B7" s="476"/>
      <c r="C7" s="478"/>
      <c r="D7" s="479"/>
      <c r="E7" s="479"/>
      <c r="F7" s="480"/>
      <c r="G7" s="477"/>
      <c r="H7" s="476"/>
      <c r="I7" s="77"/>
    </row>
    <row r="8" spans="1:9">
      <c r="A8" s="475"/>
      <c r="B8" s="481"/>
      <c r="C8" s="470"/>
      <c r="D8" s="471"/>
      <c r="E8" s="471"/>
      <c r="F8" s="472"/>
      <c r="G8" s="482"/>
      <c r="H8" s="482"/>
      <c r="I8" s="78"/>
    </row>
    <row r="9" spans="1:9">
      <c r="A9" s="475"/>
      <c r="B9" s="481"/>
      <c r="C9" s="470"/>
      <c r="D9" s="471"/>
      <c r="E9" s="471"/>
      <c r="F9" s="472"/>
      <c r="G9" s="483"/>
      <c r="H9" s="484"/>
      <c r="I9" s="78"/>
    </row>
    <row r="10" spans="1:9">
      <c r="A10" s="475"/>
      <c r="B10" s="476"/>
      <c r="C10" s="478"/>
      <c r="D10" s="479"/>
      <c r="E10" s="479"/>
      <c r="F10" s="480"/>
      <c r="G10" s="482"/>
      <c r="H10" s="485"/>
      <c r="I10" s="78"/>
    </row>
    <row r="11" spans="1:9" ht="13.5" thickBot="1">
      <c r="A11" s="486"/>
      <c r="B11" s="487"/>
      <c r="C11" s="488"/>
      <c r="D11" s="489"/>
      <c r="E11" s="489"/>
      <c r="F11" s="490"/>
      <c r="G11" s="491"/>
      <c r="H11" s="492"/>
      <c r="I11" s="79"/>
    </row>
    <row r="12" spans="1:9">
      <c r="A12" s="502"/>
      <c r="B12" s="503"/>
      <c r="C12" s="503"/>
      <c r="D12" s="503"/>
      <c r="E12" s="503"/>
      <c r="F12" s="503"/>
      <c r="G12" s="503"/>
      <c r="H12" s="503"/>
      <c r="I12" s="504"/>
    </row>
    <row r="13" spans="1:9">
      <c r="A13" s="233" t="s">
        <v>357</v>
      </c>
      <c r="B13" s="80" t="s">
        <v>358</v>
      </c>
      <c r="C13" s="81"/>
      <c r="D13" s="82"/>
      <c r="E13" s="81"/>
      <c r="F13" s="83"/>
      <c r="G13" s="84"/>
      <c r="H13" s="84"/>
      <c r="I13" s="85"/>
    </row>
    <row r="14" spans="1:9">
      <c r="A14" s="86" t="s">
        <v>359</v>
      </c>
      <c r="B14" s="87" t="s">
        <v>24</v>
      </c>
      <c r="C14" s="505"/>
      <c r="D14" s="506"/>
      <c r="E14" s="506"/>
      <c r="F14" s="506"/>
      <c r="G14" s="506"/>
      <c r="H14" s="506"/>
      <c r="I14" s="507"/>
    </row>
    <row r="15" spans="1:9">
      <c r="A15" s="86" t="s">
        <v>360</v>
      </c>
      <c r="B15" s="80" t="s">
        <v>358</v>
      </c>
      <c r="C15" s="493"/>
      <c r="D15" s="494"/>
      <c r="E15" s="494"/>
      <c r="F15" s="494"/>
      <c r="G15" s="494"/>
      <c r="H15" s="494"/>
      <c r="I15" s="495"/>
    </row>
    <row r="16" spans="1:9">
      <c r="A16" s="88" t="s">
        <v>361</v>
      </c>
      <c r="B16" s="80" t="s">
        <v>358</v>
      </c>
      <c r="C16" s="493"/>
      <c r="D16" s="494"/>
      <c r="E16" s="494"/>
      <c r="F16" s="494"/>
      <c r="G16" s="494"/>
      <c r="H16" s="494"/>
      <c r="I16" s="495"/>
    </row>
    <row r="17" spans="1:9">
      <c r="A17" s="88" t="s">
        <v>362</v>
      </c>
      <c r="B17" s="80" t="s">
        <v>363</v>
      </c>
      <c r="C17" s="493" t="s">
        <v>364</v>
      </c>
      <c r="D17" s="494"/>
      <c r="E17" s="494"/>
      <c r="F17" s="494"/>
      <c r="G17" s="494"/>
      <c r="H17" s="494"/>
      <c r="I17" s="495"/>
    </row>
    <row r="18" spans="1:9">
      <c r="A18" s="88" t="s">
        <v>365</v>
      </c>
      <c r="B18" s="80" t="s">
        <v>358</v>
      </c>
      <c r="C18" s="493"/>
      <c r="D18" s="494"/>
      <c r="E18" s="494"/>
      <c r="F18" s="494"/>
      <c r="G18" s="494"/>
      <c r="H18" s="494"/>
      <c r="I18" s="495"/>
    </row>
    <row r="19" spans="1:9">
      <c r="A19" s="86" t="s">
        <v>366</v>
      </c>
      <c r="B19" s="80" t="s">
        <v>358</v>
      </c>
      <c r="C19" s="493"/>
      <c r="D19" s="494"/>
      <c r="E19" s="494"/>
      <c r="F19" s="494"/>
      <c r="G19" s="494"/>
      <c r="H19" s="494"/>
      <c r="I19" s="495"/>
    </row>
    <row r="20" spans="1:9">
      <c r="A20" s="86"/>
      <c r="B20" s="80" t="s">
        <v>358</v>
      </c>
      <c r="C20" s="493"/>
      <c r="D20" s="494"/>
      <c r="E20" s="494"/>
      <c r="F20" s="494"/>
      <c r="G20" s="494"/>
      <c r="H20" s="494"/>
      <c r="I20" s="495"/>
    </row>
    <row r="21" spans="1:9">
      <c r="A21" s="496"/>
      <c r="B21" s="497"/>
      <c r="C21" s="497"/>
      <c r="D21" s="497"/>
      <c r="E21" s="497"/>
      <c r="F21" s="497"/>
      <c r="G21" s="497"/>
      <c r="H21" s="497"/>
      <c r="I21" s="498"/>
    </row>
    <row r="22" spans="1:9" ht="13.5" thickBot="1">
      <c r="A22" s="499"/>
      <c r="B22" s="500"/>
      <c r="C22" s="500"/>
      <c r="D22" s="500"/>
      <c r="E22" s="500"/>
      <c r="F22" s="500"/>
      <c r="G22" s="500"/>
      <c r="H22" s="500"/>
      <c r="I22" s="501"/>
    </row>
    <row r="23" spans="1:9" ht="15" thickBot="1">
      <c r="A23" s="72" t="s">
        <v>367</v>
      </c>
      <c r="B23" s="89"/>
      <c r="C23" s="89"/>
      <c r="D23" s="89"/>
      <c r="E23" s="89"/>
      <c r="F23" s="89"/>
      <c r="G23" s="89"/>
      <c r="H23" s="89"/>
      <c r="I23" s="90"/>
    </row>
    <row r="24" spans="1:9">
      <c r="A24" s="508" t="s">
        <v>368</v>
      </c>
      <c r="B24" s="509"/>
      <c r="C24" s="510" t="s">
        <v>369</v>
      </c>
      <c r="D24" s="511"/>
      <c r="E24" s="510" t="s">
        <v>370</v>
      </c>
      <c r="F24" s="512"/>
      <c r="G24" s="510" t="s">
        <v>371</v>
      </c>
      <c r="H24" s="512"/>
      <c r="I24" s="91"/>
    </row>
    <row r="25" spans="1:9" ht="22.5">
      <c r="A25" s="513" t="s">
        <v>372</v>
      </c>
      <c r="B25" s="514"/>
      <c r="C25" s="92" t="s">
        <v>373</v>
      </c>
      <c r="D25" s="92" t="s">
        <v>374</v>
      </c>
      <c r="E25" s="92" t="s">
        <v>373</v>
      </c>
      <c r="F25" s="92" t="s">
        <v>374</v>
      </c>
      <c r="G25" s="92" t="s">
        <v>373</v>
      </c>
      <c r="H25" s="92" t="s">
        <v>374</v>
      </c>
      <c r="I25" s="93" t="s">
        <v>104</v>
      </c>
    </row>
    <row r="26" spans="1:9">
      <c r="A26" s="515"/>
      <c r="B26" s="516"/>
      <c r="C26" s="94"/>
      <c r="D26" s="94"/>
      <c r="E26" s="94"/>
      <c r="F26" s="94"/>
      <c r="G26" s="94"/>
      <c r="H26" s="94"/>
      <c r="I26" s="95"/>
    </row>
    <row r="27" spans="1:9">
      <c r="A27" s="515"/>
      <c r="B27" s="516"/>
      <c r="C27" s="94"/>
      <c r="D27" s="94"/>
      <c r="E27" s="94"/>
      <c r="F27" s="94"/>
      <c r="G27" s="94"/>
      <c r="H27" s="94"/>
      <c r="I27" s="96"/>
    </row>
    <row r="28" spans="1:9">
      <c r="A28" s="515"/>
      <c r="B28" s="516"/>
      <c r="C28" s="94"/>
      <c r="D28" s="94"/>
      <c r="E28" s="94"/>
      <c r="F28" s="94"/>
      <c r="G28" s="94"/>
      <c r="H28" s="94"/>
      <c r="I28" s="96"/>
    </row>
    <row r="29" spans="1:9">
      <c r="A29" s="515"/>
      <c r="B29" s="516"/>
      <c r="C29" s="94"/>
      <c r="D29" s="94"/>
      <c r="E29" s="94"/>
      <c r="F29" s="94"/>
      <c r="G29" s="94"/>
      <c r="H29" s="94"/>
      <c r="I29" s="96"/>
    </row>
    <row r="30" spans="1:9">
      <c r="A30" s="517"/>
      <c r="B30" s="518"/>
      <c r="C30" s="94"/>
      <c r="D30" s="94"/>
      <c r="E30" s="94"/>
      <c r="F30" s="94"/>
      <c r="G30" s="94"/>
      <c r="H30" s="94"/>
      <c r="I30" s="96"/>
    </row>
    <row r="31" spans="1:9">
      <c r="A31" s="517"/>
      <c r="B31" s="518"/>
      <c r="C31" s="94"/>
      <c r="D31" s="94"/>
      <c r="E31" s="94"/>
      <c r="F31" s="94"/>
      <c r="G31" s="94"/>
      <c r="H31" s="94"/>
      <c r="I31" s="96"/>
    </row>
    <row r="32" spans="1:9">
      <c r="A32" s="519"/>
      <c r="B32" s="520"/>
      <c r="C32" s="520"/>
      <c r="D32" s="520"/>
      <c r="E32" s="520"/>
      <c r="F32" s="520"/>
      <c r="G32" s="520"/>
      <c r="H32" s="520"/>
      <c r="I32" s="521"/>
    </row>
    <row r="33" spans="1:9">
      <c r="A33" s="522" t="s">
        <v>375</v>
      </c>
      <c r="B33" s="523"/>
      <c r="C33" s="523"/>
      <c r="D33" s="523"/>
      <c r="E33" s="523"/>
      <c r="F33" s="523"/>
      <c r="G33" s="523"/>
      <c r="H33" s="523"/>
      <c r="I33" s="524"/>
    </row>
    <row r="34" spans="1:9">
      <c r="A34" s="97" t="s">
        <v>376</v>
      </c>
      <c r="B34" s="98" t="s">
        <v>377</v>
      </c>
      <c r="C34" s="525" t="s">
        <v>378</v>
      </c>
      <c r="D34" s="526"/>
      <c r="E34" s="526"/>
      <c r="F34" s="527"/>
      <c r="G34" s="99" t="s">
        <v>379</v>
      </c>
      <c r="H34" s="100"/>
      <c r="I34" s="101"/>
    </row>
    <row r="35" spans="1:9">
      <c r="A35" s="102"/>
      <c r="B35" s="103"/>
      <c r="C35" s="528"/>
      <c r="D35" s="529"/>
      <c r="E35" s="529"/>
      <c r="F35" s="529"/>
      <c r="G35" s="530"/>
      <c r="H35" s="531"/>
      <c r="I35" s="532"/>
    </row>
    <row r="36" spans="1:9">
      <c r="A36" s="102"/>
      <c r="B36" s="103"/>
      <c r="C36" s="533"/>
      <c r="D36" s="534"/>
      <c r="E36" s="534"/>
      <c r="F36" s="527"/>
      <c r="G36" s="530"/>
      <c r="H36" s="531"/>
      <c r="I36" s="532"/>
    </row>
    <row r="37" spans="1:9">
      <c r="A37" s="104"/>
      <c r="B37" s="103"/>
      <c r="C37" s="528"/>
      <c r="D37" s="529"/>
      <c r="E37" s="529"/>
      <c r="F37" s="529"/>
      <c r="G37" s="493"/>
      <c r="H37" s="531"/>
      <c r="I37" s="532"/>
    </row>
    <row r="38" spans="1:9">
      <c r="A38" s="535"/>
      <c r="B38" s="536"/>
      <c r="C38" s="536"/>
      <c r="D38" s="536"/>
      <c r="E38" s="536"/>
      <c r="F38" s="536"/>
      <c r="G38" s="536"/>
      <c r="H38" s="536"/>
      <c r="I38" s="537"/>
    </row>
    <row r="39" spans="1:9">
      <c r="A39" s="522" t="s">
        <v>380</v>
      </c>
      <c r="B39" s="523"/>
      <c r="C39" s="523"/>
      <c r="D39" s="523"/>
      <c r="E39" s="523"/>
      <c r="F39" s="523"/>
      <c r="G39" s="523"/>
      <c r="H39" s="523"/>
      <c r="I39" s="524"/>
    </row>
    <row r="40" spans="1:9">
      <c r="A40" s="97" t="s">
        <v>376</v>
      </c>
      <c r="B40" s="98" t="s">
        <v>377</v>
      </c>
      <c r="C40" s="525" t="s">
        <v>381</v>
      </c>
      <c r="D40" s="526"/>
      <c r="E40" s="526"/>
      <c r="F40" s="527"/>
      <c r="G40" s="99" t="s">
        <v>382</v>
      </c>
      <c r="H40" s="100"/>
      <c r="I40" s="101"/>
    </row>
    <row r="41" spans="1:9">
      <c r="A41" s="102"/>
      <c r="B41" s="103"/>
      <c r="C41" s="528"/>
      <c r="D41" s="529"/>
      <c r="E41" s="529"/>
      <c r="F41" s="529"/>
      <c r="G41" s="493"/>
      <c r="H41" s="531"/>
      <c r="I41" s="532"/>
    </row>
    <row r="42" spans="1:9">
      <c r="A42" s="102"/>
      <c r="B42" s="103"/>
      <c r="C42" s="528"/>
      <c r="D42" s="529"/>
      <c r="E42" s="529"/>
      <c r="F42" s="529"/>
      <c r="G42" s="493"/>
      <c r="H42" s="531"/>
      <c r="I42" s="532"/>
    </row>
    <row r="43" spans="1:9">
      <c r="A43" s="104"/>
      <c r="B43" s="103"/>
      <c r="C43" s="528" t="s">
        <v>353</v>
      </c>
      <c r="D43" s="529"/>
      <c r="E43" s="529"/>
      <c r="F43" s="529"/>
      <c r="G43" s="493"/>
      <c r="H43" s="531"/>
      <c r="I43" s="532"/>
    </row>
    <row r="44" spans="1:9">
      <c r="A44" s="553"/>
      <c r="B44" s="554"/>
      <c r="C44" s="554"/>
      <c r="D44" s="554"/>
      <c r="E44" s="554"/>
      <c r="F44" s="554"/>
      <c r="G44" s="554"/>
      <c r="H44" s="554"/>
      <c r="I44" s="555"/>
    </row>
    <row r="45" spans="1:9">
      <c r="A45" s="541" t="s">
        <v>383</v>
      </c>
      <c r="B45" s="542"/>
      <c r="C45" s="542"/>
      <c r="D45" s="542"/>
      <c r="E45" s="542"/>
      <c r="F45" s="542"/>
      <c r="G45" s="542"/>
      <c r="H45" s="542"/>
      <c r="I45" s="543"/>
    </row>
    <row r="46" spans="1:9">
      <c r="A46" s="538"/>
      <c r="B46" s="539"/>
      <c r="C46" s="539"/>
      <c r="D46" s="539"/>
      <c r="E46" s="539"/>
      <c r="F46" s="539"/>
      <c r="G46" s="539"/>
      <c r="H46" s="539"/>
      <c r="I46" s="540"/>
    </row>
    <row r="47" spans="1:9">
      <c r="A47" s="538"/>
      <c r="B47" s="539"/>
      <c r="C47" s="539"/>
      <c r="D47" s="539"/>
      <c r="E47" s="539"/>
      <c r="F47" s="539"/>
      <c r="G47" s="539"/>
      <c r="H47" s="539"/>
      <c r="I47" s="540"/>
    </row>
    <row r="48" spans="1:9">
      <c r="A48" s="538"/>
      <c r="B48" s="539"/>
      <c r="C48" s="539"/>
      <c r="D48" s="539"/>
      <c r="E48" s="539"/>
      <c r="F48" s="539"/>
      <c r="G48" s="539"/>
      <c r="H48" s="539"/>
      <c r="I48" s="540"/>
    </row>
    <row r="49" spans="1:9">
      <c r="A49" s="538"/>
      <c r="B49" s="539"/>
      <c r="C49" s="539"/>
      <c r="D49" s="539"/>
      <c r="E49" s="539"/>
      <c r="F49" s="539"/>
      <c r="G49" s="539"/>
      <c r="H49" s="539"/>
      <c r="I49" s="540"/>
    </row>
    <row r="50" spans="1:9">
      <c r="A50" s="538"/>
      <c r="B50" s="539"/>
      <c r="C50" s="539"/>
      <c r="D50" s="539"/>
      <c r="E50" s="539"/>
      <c r="F50" s="539"/>
      <c r="G50" s="539"/>
      <c r="H50" s="539"/>
      <c r="I50" s="540"/>
    </row>
    <row r="51" spans="1:9">
      <c r="A51" s="541" t="s">
        <v>384</v>
      </c>
      <c r="B51" s="542"/>
      <c r="C51" s="542"/>
      <c r="D51" s="542"/>
      <c r="E51" s="542"/>
      <c r="F51" s="542"/>
      <c r="G51" s="542"/>
      <c r="H51" s="542"/>
      <c r="I51" s="543"/>
    </row>
    <row r="52" spans="1:9">
      <c r="A52" s="544"/>
      <c r="B52" s="545"/>
      <c r="C52" s="545"/>
      <c r="D52" s="545"/>
      <c r="E52" s="545"/>
      <c r="F52" s="545"/>
      <c r="G52" s="545"/>
      <c r="H52" s="545"/>
      <c r="I52" s="546"/>
    </row>
    <row r="53" spans="1:9">
      <c r="A53" s="547"/>
      <c r="B53" s="548"/>
      <c r="C53" s="548"/>
      <c r="D53" s="548"/>
      <c r="E53" s="548"/>
      <c r="F53" s="548"/>
      <c r="G53" s="548"/>
      <c r="H53" s="548"/>
      <c r="I53" s="549"/>
    </row>
    <row r="54" spans="1:9">
      <c r="A54" s="547"/>
      <c r="B54" s="548"/>
      <c r="C54" s="548"/>
      <c r="D54" s="548"/>
      <c r="E54" s="548"/>
      <c r="F54" s="548"/>
      <c r="G54" s="548"/>
      <c r="H54" s="548"/>
      <c r="I54" s="549"/>
    </row>
    <row r="55" spans="1:9">
      <c r="A55" s="547"/>
      <c r="B55" s="548"/>
      <c r="C55" s="548"/>
      <c r="D55" s="548"/>
      <c r="E55" s="548"/>
      <c r="F55" s="548"/>
      <c r="G55" s="548"/>
      <c r="H55" s="548"/>
      <c r="I55" s="549"/>
    </row>
    <row r="56" spans="1:9" ht="13.5" thickBot="1">
      <c r="A56" s="550"/>
      <c r="B56" s="551"/>
      <c r="C56" s="551"/>
      <c r="D56" s="551"/>
      <c r="E56" s="551"/>
      <c r="F56" s="551"/>
      <c r="G56" s="551"/>
      <c r="H56" s="551"/>
      <c r="I56" s="552"/>
    </row>
    <row r="57" spans="1:9">
      <c r="A57" s="502"/>
      <c r="B57" s="503"/>
      <c r="C57" s="503"/>
      <c r="D57" s="503"/>
      <c r="E57" s="503"/>
      <c r="F57" s="503"/>
      <c r="G57" s="503"/>
      <c r="H57" s="503"/>
      <c r="I57" s="504"/>
    </row>
  </sheetData>
  <protectedRanges>
    <protectedRange sqref="A38:I38 A21:I32 I12 A44:I44 A57:I57 A5:B12 C12:F12 G5:H12" name="Range5"/>
    <protectedRange sqref="A39:I39" name="Range5_1"/>
    <protectedRange sqref="A34:B37 C34:D34 A33:I33 F34:I37 E35:E37 C35:C37 C40:D40 A42:C43 C41 E41 F40:I41 A40:B41 E42:I43" name="Range5_2"/>
    <protectedRange sqref="B14 A14:A20 C14:I20" name="Range5_1_1"/>
    <protectedRange sqref="B13 B15:B20" name="Range5_1_2"/>
    <protectedRange sqref="C5:F11" name="Range5_3"/>
  </protectedRanges>
  <mergeCells count="71">
    <mergeCell ref="A51:I51"/>
    <mergeCell ref="A52:I56"/>
    <mergeCell ref="A57:I57"/>
    <mergeCell ref="C42:F42"/>
    <mergeCell ref="G42:I42"/>
    <mergeCell ref="C43:F43"/>
    <mergeCell ref="G43:I43"/>
    <mergeCell ref="A44:I44"/>
    <mergeCell ref="A45:I45"/>
    <mergeCell ref="A39:I39"/>
    <mergeCell ref="C40:F40"/>
    <mergeCell ref="C41:F41"/>
    <mergeCell ref="G41:I41"/>
    <mergeCell ref="A46:I50"/>
    <mergeCell ref="C36:F36"/>
    <mergeCell ref="G36:I36"/>
    <mergeCell ref="C37:F37"/>
    <mergeCell ref="G37:I37"/>
    <mergeCell ref="A38:I38"/>
    <mergeCell ref="A31:B31"/>
    <mergeCell ref="A32:I32"/>
    <mergeCell ref="A33:I33"/>
    <mergeCell ref="C34:F34"/>
    <mergeCell ref="C35:F35"/>
    <mergeCell ref="G35:I35"/>
    <mergeCell ref="A26:B26"/>
    <mergeCell ref="A27:B27"/>
    <mergeCell ref="A28:B28"/>
    <mergeCell ref="A29:B29"/>
    <mergeCell ref="A30:B30"/>
    <mergeCell ref="A24:B24"/>
    <mergeCell ref="C24:D24"/>
    <mergeCell ref="E24:F24"/>
    <mergeCell ref="G24:H24"/>
    <mergeCell ref="A25:B25"/>
    <mergeCell ref="C19:I19"/>
    <mergeCell ref="C20:I20"/>
    <mergeCell ref="A21:I21"/>
    <mergeCell ref="A22:I22"/>
    <mergeCell ref="A12:I12"/>
    <mergeCell ref="C14:I14"/>
    <mergeCell ref="C15:I15"/>
    <mergeCell ref="C16:I16"/>
    <mergeCell ref="C17:I17"/>
    <mergeCell ref="C18:I18"/>
    <mergeCell ref="A10:B10"/>
    <mergeCell ref="C10:F10"/>
    <mergeCell ref="G10:H10"/>
    <mergeCell ref="A11:B11"/>
    <mergeCell ref="C11:F11"/>
    <mergeCell ref="G11:H11"/>
    <mergeCell ref="A8:B8"/>
    <mergeCell ref="C8:F8"/>
    <mergeCell ref="G8:H8"/>
    <mergeCell ref="A9:B9"/>
    <mergeCell ref="C9:F9"/>
    <mergeCell ref="G9:H9"/>
    <mergeCell ref="A6:B6"/>
    <mergeCell ref="C6:F6"/>
    <mergeCell ref="G6:H6"/>
    <mergeCell ref="A7:B7"/>
    <mergeCell ref="C7:F7"/>
    <mergeCell ref="G7:H7"/>
    <mergeCell ref="A1:I1"/>
    <mergeCell ref="A2:I2"/>
    <mergeCell ref="A3:I3"/>
    <mergeCell ref="G4:H4"/>
    <mergeCell ref="A5:B5"/>
    <mergeCell ref="C5:F5"/>
    <mergeCell ref="G5:H5"/>
    <mergeCell ref="C4:F4"/>
  </mergeCells>
  <conditionalFormatting sqref="B13 B15:B20">
    <cfRule type="cellIs" dxfId="4" priority="2" stopIfTrue="1" operator="equal">
      <formula>"Major Issues"</formula>
    </cfRule>
    <cfRule type="cellIs" dxfId="3" priority="3" stopIfTrue="1" operator="equal">
      <formula>"Minor Issues"</formula>
    </cfRule>
    <cfRule type="cellIs" dxfId="2" priority="4" stopIfTrue="1" operator="equal">
      <formula>"On Target"</formula>
    </cfRule>
  </conditionalFormatting>
  <dataValidations count="1">
    <dataValidation type="list" allowBlank="1" showInputMessage="1" showErrorMessage="1" sqref="B13 B15:B20" xr:uid="{00000000-0002-0000-0900-000000000000}">
      <formula1>ProjectStatus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3073" r:id="rId3">
          <objectPr defaultSize="0" autoPict="0" r:id="rId4">
            <anchor moveWithCells="1" sizeWithCells="1">
              <from>
                <xdr:col>5</xdr:col>
                <xdr:colOff>238125</xdr:colOff>
                <xdr:row>20</xdr:row>
                <xdr:rowOff>0</xdr:rowOff>
              </from>
              <to>
                <xdr:col>5</xdr:col>
                <xdr:colOff>447675</xdr:colOff>
                <xdr:row>20</xdr:row>
                <xdr:rowOff>0</xdr:rowOff>
              </to>
            </anchor>
          </objectPr>
        </oleObject>
      </mc:Choice>
      <mc:Fallback>
        <oleObject progId="Word.Picture.8" shapeId="3073" r:id="rId3"/>
      </mc:Fallback>
    </mc:AlternateContent>
    <mc:AlternateContent xmlns:mc="http://schemas.openxmlformats.org/markup-compatibility/2006">
      <mc:Choice Requires="x14">
        <oleObject progId="Word.Picture.8" shapeId="3074" r:id="rId5">
          <objectPr defaultSize="0" autoPict="0" r:id="rId4">
            <anchor moveWithCells="1" sizeWithCells="1">
              <from>
                <xdr:col>1</xdr:col>
                <xdr:colOff>200025</xdr:colOff>
                <xdr:row>20</xdr:row>
                <xdr:rowOff>0</xdr:rowOff>
              </from>
              <to>
                <xdr:col>1</xdr:col>
                <xdr:colOff>409575</xdr:colOff>
                <xdr:row>20</xdr:row>
                <xdr:rowOff>0</xdr:rowOff>
              </to>
            </anchor>
          </objectPr>
        </oleObject>
      </mc:Choice>
      <mc:Fallback>
        <oleObject progId="Word.Picture.8" shapeId="3074" r:id="rId5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C1281"/>
  <sheetViews>
    <sheetView showGridLines="0" zoomScaleNormal="100" zoomScaleSheetLayoutView="100" workbookViewId="0">
      <pane ySplit="3" topLeftCell="A15" activePane="bottomLeft" state="frozen"/>
      <selection activeCell="A16" sqref="A16"/>
      <selection pane="bottomLeft" activeCell="A16" sqref="A16"/>
    </sheetView>
  </sheetViews>
  <sheetFormatPr defaultColWidth="9.140625" defaultRowHeight="12.75"/>
  <cols>
    <col min="1" max="1" width="10.42578125" style="105" customWidth="1"/>
    <col min="2" max="2" width="30.42578125" style="105" customWidth="1"/>
    <col min="3" max="3" width="24.28515625" style="105" customWidth="1"/>
    <col min="4" max="4" width="12.85546875" style="105" customWidth="1"/>
    <col min="5" max="5" width="12.42578125" style="105" customWidth="1"/>
    <col min="6" max="6" width="21.28515625" style="105" customWidth="1"/>
    <col min="7" max="7" width="18.5703125" style="105" customWidth="1"/>
    <col min="8" max="8" width="9.140625" style="105" hidden="1" customWidth="1"/>
    <col min="9" max="29" width="9.140625" style="106"/>
    <col min="30" max="16384" width="9.140625" style="105"/>
  </cols>
  <sheetData>
    <row r="1" spans="1:29" ht="39" customHeight="1" thickBot="1">
      <c r="A1" s="556"/>
      <c r="B1" s="556"/>
      <c r="C1" s="556"/>
      <c r="D1" s="556"/>
      <c r="E1" s="556"/>
      <c r="F1" s="556"/>
      <c r="G1" s="557"/>
    </row>
    <row r="2" spans="1:29" ht="4.9000000000000004" customHeight="1">
      <c r="A2" s="558"/>
      <c r="B2" s="558"/>
      <c r="C2" s="558"/>
      <c r="D2" s="558"/>
      <c r="E2" s="558"/>
      <c r="F2" s="558"/>
      <c r="G2" s="559"/>
    </row>
    <row r="3" spans="1:29" s="109" customFormat="1" ht="17.45" customHeight="1" thickBot="1">
      <c r="A3" s="107" t="s">
        <v>385</v>
      </c>
      <c r="B3" s="107" t="s">
        <v>386</v>
      </c>
      <c r="C3" s="107" t="s">
        <v>387</v>
      </c>
      <c r="D3" s="107" t="s">
        <v>123</v>
      </c>
      <c r="E3" s="107" t="s">
        <v>388</v>
      </c>
      <c r="F3" s="107" t="s">
        <v>389</v>
      </c>
      <c r="G3" s="108" t="s">
        <v>24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</row>
    <row r="4" spans="1:29">
      <c r="A4" s="111"/>
      <c r="B4" s="111"/>
      <c r="C4" s="111"/>
      <c r="D4" s="111"/>
      <c r="E4" s="111"/>
      <c r="F4" s="111"/>
      <c r="G4" s="112"/>
      <c r="H4" s="105">
        <f t="shared" ref="H4:H34" si="0">+IF(G4="Approved","no",E4)</f>
        <v>0</v>
      </c>
    </row>
    <row r="5" spans="1:29">
      <c r="A5" s="113"/>
      <c r="B5" s="113"/>
      <c r="C5" s="113"/>
      <c r="D5" s="113"/>
      <c r="E5" s="113"/>
      <c r="F5" s="113"/>
      <c r="G5" s="115"/>
      <c r="H5" s="105">
        <f t="shared" si="0"/>
        <v>0</v>
      </c>
    </row>
    <row r="6" spans="1:29">
      <c r="A6" s="113"/>
      <c r="B6" s="113"/>
      <c r="C6" s="113"/>
      <c r="D6" s="113"/>
      <c r="E6" s="113"/>
      <c r="F6" s="113"/>
      <c r="G6" s="115"/>
      <c r="H6" s="105">
        <f t="shared" si="0"/>
        <v>0</v>
      </c>
    </row>
    <row r="7" spans="1:29">
      <c r="A7" s="113"/>
      <c r="B7" s="113"/>
      <c r="C7" s="113"/>
      <c r="D7" s="113"/>
      <c r="E7" s="113"/>
      <c r="F7" s="113"/>
      <c r="G7" s="115"/>
      <c r="H7" s="105">
        <f t="shared" si="0"/>
        <v>0</v>
      </c>
    </row>
    <row r="8" spans="1:29">
      <c r="A8" s="113"/>
      <c r="B8" s="113"/>
      <c r="C8" s="113"/>
      <c r="D8" s="113"/>
      <c r="E8" s="113"/>
      <c r="F8" s="113"/>
      <c r="G8" s="115"/>
      <c r="H8" s="105">
        <f t="shared" si="0"/>
        <v>0</v>
      </c>
    </row>
    <row r="9" spans="1:29">
      <c r="A9" s="113"/>
      <c r="B9" s="113"/>
      <c r="C9" s="113"/>
      <c r="D9" s="113"/>
      <c r="E9" s="113"/>
      <c r="F9" s="113"/>
      <c r="G9" s="115"/>
      <c r="H9" s="105">
        <f t="shared" si="0"/>
        <v>0</v>
      </c>
    </row>
    <row r="10" spans="1:29">
      <c r="A10" s="113"/>
      <c r="B10" s="113"/>
      <c r="C10" s="113"/>
      <c r="D10" s="113"/>
      <c r="E10" s="113"/>
      <c r="F10" s="113"/>
      <c r="G10" s="115"/>
      <c r="H10" s="105">
        <f t="shared" si="0"/>
        <v>0</v>
      </c>
    </row>
    <row r="11" spans="1:29">
      <c r="A11" s="113"/>
      <c r="B11" s="113"/>
      <c r="C11" s="113"/>
      <c r="D11" s="113"/>
      <c r="E11" s="113"/>
      <c r="F11" s="113"/>
      <c r="G11" s="115"/>
      <c r="H11" s="105">
        <f t="shared" si="0"/>
        <v>0</v>
      </c>
    </row>
    <row r="12" spans="1:29">
      <c r="A12" s="113"/>
      <c r="B12" s="113"/>
      <c r="C12" s="113"/>
      <c r="D12" s="113"/>
      <c r="E12" s="113"/>
      <c r="F12" s="113"/>
      <c r="G12" s="115"/>
      <c r="H12" s="105">
        <f t="shared" si="0"/>
        <v>0</v>
      </c>
    </row>
    <row r="13" spans="1:29">
      <c r="A13" s="113"/>
      <c r="B13" s="113"/>
      <c r="C13" s="113"/>
      <c r="D13" s="113"/>
      <c r="E13" s="113"/>
      <c r="F13" s="113"/>
      <c r="G13" s="115"/>
      <c r="H13" s="105">
        <f t="shared" si="0"/>
        <v>0</v>
      </c>
    </row>
    <row r="14" spans="1:29">
      <c r="A14" s="113"/>
      <c r="B14" s="113"/>
      <c r="C14" s="113"/>
      <c r="D14" s="113"/>
      <c r="E14" s="113"/>
      <c r="F14" s="113"/>
      <c r="G14" s="115"/>
      <c r="H14" s="105">
        <f t="shared" si="0"/>
        <v>0</v>
      </c>
    </row>
    <row r="15" spans="1:29">
      <c r="A15" s="113"/>
      <c r="B15" s="113"/>
      <c r="C15" s="113"/>
      <c r="D15" s="113"/>
      <c r="E15" s="113"/>
      <c r="F15" s="113"/>
      <c r="G15" s="115"/>
      <c r="H15" s="105">
        <f t="shared" si="0"/>
        <v>0</v>
      </c>
    </row>
    <row r="16" spans="1:29">
      <c r="A16" s="113"/>
      <c r="B16" s="113"/>
      <c r="C16" s="113"/>
      <c r="D16" s="113"/>
      <c r="E16" s="113"/>
      <c r="F16" s="113"/>
      <c r="G16" s="115"/>
      <c r="H16" s="105">
        <f t="shared" si="0"/>
        <v>0</v>
      </c>
    </row>
    <row r="17" spans="1:8">
      <c r="A17" s="113"/>
      <c r="B17" s="113"/>
      <c r="C17" s="113"/>
      <c r="D17" s="113"/>
      <c r="E17" s="113"/>
      <c r="F17" s="113"/>
      <c r="G17" s="115"/>
      <c r="H17" s="105">
        <f t="shared" si="0"/>
        <v>0</v>
      </c>
    </row>
    <row r="18" spans="1:8">
      <c r="A18" s="113"/>
      <c r="B18" s="113"/>
      <c r="C18" s="113"/>
      <c r="D18" s="113"/>
      <c r="E18" s="113"/>
      <c r="F18" s="113"/>
      <c r="G18" s="115"/>
      <c r="H18" s="105">
        <f t="shared" si="0"/>
        <v>0</v>
      </c>
    </row>
    <row r="19" spans="1:8">
      <c r="A19" s="113"/>
      <c r="B19" s="113"/>
      <c r="C19" s="113"/>
      <c r="D19" s="113"/>
      <c r="E19" s="113"/>
      <c r="F19" s="113"/>
      <c r="G19" s="115"/>
      <c r="H19" s="105">
        <f t="shared" si="0"/>
        <v>0</v>
      </c>
    </row>
    <row r="20" spans="1:8">
      <c r="A20" s="113"/>
      <c r="B20" s="113"/>
      <c r="C20" s="113"/>
      <c r="D20" s="113"/>
      <c r="E20" s="113"/>
      <c r="F20" s="113"/>
      <c r="G20" s="115"/>
      <c r="H20" s="105">
        <f t="shared" si="0"/>
        <v>0</v>
      </c>
    </row>
    <row r="21" spans="1:8">
      <c r="A21" s="113"/>
      <c r="B21" s="113"/>
      <c r="C21" s="113"/>
      <c r="D21" s="113"/>
      <c r="E21" s="113"/>
      <c r="F21" s="113"/>
      <c r="G21" s="115"/>
      <c r="H21" s="105">
        <f t="shared" si="0"/>
        <v>0</v>
      </c>
    </row>
    <row r="22" spans="1:8">
      <c r="A22" s="113"/>
      <c r="B22" s="113"/>
      <c r="C22" s="113"/>
      <c r="D22" s="113"/>
      <c r="E22" s="113"/>
      <c r="F22" s="113"/>
      <c r="G22" s="115"/>
      <c r="H22" s="105">
        <f t="shared" si="0"/>
        <v>0</v>
      </c>
    </row>
    <row r="23" spans="1:8">
      <c r="A23" s="113"/>
      <c r="B23" s="113"/>
      <c r="C23" s="113"/>
      <c r="D23" s="113"/>
      <c r="E23" s="113"/>
      <c r="F23" s="113"/>
      <c r="G23" s="115"/>
      <c r="H23" s="105">
        <f t="shared" si="0"/>
        <v>0</v>
      </c>
    </row>
    <row r="24" spans="1:8">
      <c r="A24" s="113"/>
      <c r="B24" s="113"/>
      <c r="C24" s="113"/>
      <c r="D24" s="113"/>
      <c r="E24" s="113"/>
      <c r="F24" s="113"/>
      <c r="G24" s="115"/>
      <c r="H24" s="105">
        <f t="shared" si="0"/>
        <v>0</v>
      </c>
    </row>
    <row r="25" spans="1:8">
      <c r="A25" s="113"/>
      <c r="B25" s="113"/>
      <c r="C25" s="113"/>
      <c r="D25" s="113"/>
      <c r="E25" s="113"/>
      <c r="F25" s="113"/>
      <c r="G25" s="115"/>
      <c r="H25" s="105">
        <f t="shared" si="0"/>
        <v>0</v>
      </c>
    </row>
    <row r="26" spans="1:8">
      <c r="A26" s="113"/>
      <c r="B26" s="113"/>
      <c r="C26" s="113"/>
      <c r="D26" s="113"/>
      <c r="E26" s="113"/>
      <c r="F26" s="113"/>
      <c r="G26" s="115"/>
      <c r="H26" s="105">
        <f t="shared" si="0"/>
        <v>0</v>
      </c>
    </row>
    <row r="27" spans="1:8">
      <c r="A27" s="113"/>
      <c r="B27" s="113"/>
      <c r="C27" s="113"/>
      <c r="D27" s="113"/>
      <c r="E27" s="113"/>
      <c r="F27" s="113"/>
      <c r="G27" s="115"/>
      <c r="H27" s="105">
        <f t="shared" si="0"/>
        <v>0</v>
      </c>
    </row>
    <row r="28" spans="1:8">
      <c r="A28" s="113"/>
      <c r="B28" s="113"/>
      <c r="C28" s="113"/>
      <c r="D28" s="113"/>
      <c r="E28" s="113"/>
      <c r="F28" s="113"/>
      <c r="G28" s="115"/>
      <c r="H28" s="105">
        <f t="shared" si="0"/>
        <v>0</v>
      </c>
    </row>
    <row r="29" spans="1:8">
      <c r="A29" s="113"/>
      <c r="B29" s="113"/>
      <c r="C29" s="113"/>
      <c r="D29" s="113"/>
      <c r="E29" s="113"/>
      <c r="F29" s="113"/>
      <c r="G29" s="115"/>
      <c r="H29" s="105">
        <f t="shared" si="0"/>
        <v>0</v>
      </c>
    </row>
    <row r="30" spans="1:8">
      <c r="A30" s="113"/>
      <c r="B30" s="113"/>
      <c r="C30" s="113"/>
      <c r="D30" s="113"/>
      <c r="E30" s="113"/>
      <c r="F30" s="113"/>
      <c r="G30" s="115"/>
      <c r="H30" s="105">
        <f t="shared" si="0"/>
        <v>0</v>
      </c>
    </row>
    <row r="31" spans="1:8">
      <c r="A31" s="113"/>
      <c r="B31" s="113"/>
      <c r="C31" s="113"/>
      <c r="D31" s="113"/>
      <c r="E31" s="113"/>
      <c r="F31" s="113"/>
      <c r="G31" s="115"/>
      <c r="H31" s="105">
        <f t="shared" si="0"/>
        <v>0</v>
      </c>
    </row>
    <row r="32" spans="1:8">
      <c r="A32" s="113"/>
      <c r="B32" s="113"/>
      <c r="C32" s="113"/>
      <c r="D32" s="113"/>
      <c r="E32" s="113"/>
      <c r="F32" s="113"/>
      <c r="G32" s="115"/>
      <c r="H32" s="105">
        <f t="shared" si="0"/>
        <v>0</v>
      </c>
    </row>
    <row r="33" spans="1:8">
      <c r="A33" s="113"/>
      <c r="B33" s="113"/>
      <c r="C33" s="113"/>
      <c r="D33" s="113"/>
      <c r="E33" s="113"/>
      <c r="F33" s="113"/>
      <c r="G33" s="115"/>
      <c r="H33" s="105">
        <f t="shared" si="0"/>
        <v>0</v>
      </c>
    </row>
    <row r="34" spans="1:8" ht="13.5" thickBot="1">
      <c r="A34" s="116"/>
      <c r="B34" s="116"/>
      <c r="C34" s="116"/>
      <c r="D34" s="116"/>
      <c r="E34" s="116"/>
      <c r="F34" s="116"/>
      <c r="G34" s="117"/>
      <c r="H34" s="105">
        <f t="shared" si="0"/>
        <v>0</v>
      </c>
    </row>
    <row r="35" spans="1:8">
      <c r="A35" s="118"/>
      <c r="B35" s="118"/>
      <c r="C35" s="118"/>
      <c r="D35" s="118"/>
      <c r="E35" s="118"/>
      <c r="F35" s="118"/>
      <c r="G35" s="118"/>
      <c r="H35" s="106"/>
    </row>
    <row r="36" spans="1:8">
      <c r="A36" s="118"/>
      <c r="B36" s="118"/>
      <c r="C36" s="118"/>
      <c r="D36" s="118"/>
      <c r="E36" s="118"/>
      <c r="F36" s="118"/>
      <c r="G36" s="118"/>
      <c r="H36" s="106"/>
    </row>
    <row r="37" spans="1:8">
      <c r="A37" s="118"/>
      <c r="B37" s="118"/>
      <c r="C37" s="118"/>
      <c r="D37" s="118"/>
      <c r="E37" s="118"/>
      <c r="F37" s="118"/>
      <c r="G37" s="118"/>
      <c r="H37" s="106"/>
    </row>
    <row r="38" spans="1:8">
      <c r="A38" s="118"/>
      <c r="B38" s="118"/>
      <c r="C38" s="118"/>
      <c r="D38" s="118"/>
      <c r="E38" s="118"/>
      <c r="F38" s="118"/>
      <c r="G38" s="118"/>
      <c r="H38" s="106"/>
    </row>
    <row r="39" spans="1:8">
      <c r="A39" s="118"/>
      <c r="B39" s="118"/>
      <c r="C39" s="118"/>
      <c r="D39" s="118"/>
      <c r="E39" s="118"/>
      <c r="F39" s="118"/>
      <c r="G39" s="118"/>
      <c r="H39" s="106"/>
    </row>
    <row r="40" spans="1:8">
      <c r="A40" s="118"/>
      <c r="B40" s="118"/>
      <c r="C40" s="118"/>
      <c r="D40" s="118"/>
      <c r="E40" s="118"/>
      <c r="F40" s="118"/>
      <c r="G40" s="118"/>
      <c r="H40" s="106"/>
    </row>
    <row r="41" spans="1:8">
      <c r="A41" s="118"/>
      <c r="B41" s="118"/>
      <c r="C41" s="118"/>
      <c r="D41" s="118"/>
      <c r="E41" s="118"/>
      <c r="F41" s="118"/>
      <c r="G41" s="118"/>
      <c r="H41" s="106"/>
    </row>
    <row r="42" spans="1:8">
      <c r="A42" s="118"/>
      <c r="B42" s="118"/>
      <c r="C42" s="118"/>
      <c r="D42" s="118"/>
      <c r="E42" s="118"/>
      <c r="F42" s="118"/>
      <c r="G42" s="118"/>
      <c r="H42" s="106"/>
    </row>
    <row r="43" spans="1:8">
      <c r="A43" s="118"/>
      <c r="B43" s="118"/>
      <c r="C43" s="118"/>
      <c r="D43" s="118"/>
      <c r="E43" s="118"/>
      <c r="F43" s="118"/>
      <c r="G43" s="118"/>
      <c r="H43" s="106"/>
    </row>
    <row r="44" spans="1:8">
      <c r="A44" s="118"/>
      <c r="B44" s="118"/>
      <c r="C44" s="118"/>
      <c r="D44" s="118"/>
      <c r="E44" s="118"/>
      <c r="F44" s="118"/>
      <c r="G44" s="118"/>
      <c r="H44" s="106"/>
    </row>
    <row r="45" spans="1:8">
      <c r="A45" s="118"/>
      <c r="B45" s="118"/>
      <c r="C45" s="118"/>
      <c r="D45" s="118"/>
      <c r="E45" s="118"/>
      <c r="F45" s="118"/>
      <c r="G45" s="118"/>
      <c r="H45" s="106"/>
    </row>
    <row r="46" spans="1:8">
      <c r="A46" s="118"/>
      <c r="B46" s="118"/>
      <c r="C46" s="118"/>
      <c r="D46" s="118"/>
      <c r="E46" s="118"/>
      <c r="F46" s="118"/>
      <c r="G46" s="118"/>
      <c r="H46" s="106"/>
    </row>
    <row r="47" spans="1:8">
      <c r="A47" s="118"/>
      <c r="B47" s="118"/>
      <c r="C47" s="118"/>
      <c r="D47" s="118"/>
      <c r="E47" s="118"/>
      <c r="F47" s="118"/>
      <c r="G47" s="118"/>
      <c r="H47" s="106"/>
    </row>
    <row r="48" spans="1:8">
      <c r="A48" s="118"/>
      <c r="B48" s="118"/>
      <c r="C48" s="118"/>
      <c r="D48" s="118"/>
      <c r="E48" s="118"/>
      <c r="F48" s="118"/>
      <c r="G48" s="118"/>
      <c r="H48" s="106"/>
    </row>
    <row r="49" spans="1:7" s="106" customFormat="1">
      <c r="A49" s="118"/>
      <c r="B49" s="118"/>
      <c r="C49" s="118"/>
      <c r="D49" s="118"/>
      <c r="E49" s="118"/>
      <c r="F49" s="118"/>
      <c r="G49" s="118"/>
    </row>
    <row r="50" spans="1:7" s="106" customFormat="1">
      <c r="A50" s="118"/>
      <c r="B50" s="118"/>
      <c r="C50" s="118"/>
      <c r="D50" s="118"/>
      <c r="E50" s="118"/>
      <c r="F50" s="118"/>
      <c r="G50" s="118"/>
    </row>
    <row r="51" spans="1:7" s="106" customFormat="1">
      <c r="A51" s="118"/>
      <c r="B51" s="118"/>
      <c r="C51" s="118"/>
      <c r="D51" s="118"/>
      <c r="E51" s="118"/>
      <c r="F51" s="118"/>
      <c r="G51" s="118"/>
    </row>
    <row r="52" spans="1:7" s="106" customFormat="1">
      <c r="A52" s="118"/>
      <c r="B52" s="118"/>
      <c r="C52" s="118"/>
      <c r="D52" s="118"/>
      <c r="E52" s="118"/>
      <c r="F52" s="118"/>
      <c r="G52" s="118"/>
    </row>
    <row r="53" spans="1:7" s="106" customFormat="1">
      <c r="A53" s="118"/>
      <c r="B53" s="118"/>
      <c r="C53" s="118"/>
      <c r="D53" s="118"/>
      <c r="E53" s="118"/>
      <c r="F53" s="118"/>
      <c r="G53" s="118"/>
    </row>
    <row r="54" spans="1:7" s="106" customFormat="1">
      <c r="A54" s="118"/>
      <c r="B54" s="118"/>
      <c r="C54" s="118"/>
      <c r="D54" s="118"/>
      <c r="E54" s="118"/>
      <c r="F54" s="118"/>
      <c r="G54" s="118"/>
    </row>
    <row r="55" spans="1:7" s="106" customFormat="1">
      <c r="A55" s="118"/>
      <c r="B55" s="118"/>
      <c r="C55" s="118"/>
      <c r="D55" s="118"/>
      <c r="E55" s="118"/>
      <c r="F55" s="118"/>
      <c r="G55" s="118"/>
    </row>
    <row r="56" spans="1:7" s="106" customFormat="1">
      <c r="A56" s="118"/>
      <c r="B56" s="118"/>
      <c r="C56" s="118"/>
      <c r="D56" s="118"/>
      <c r="E56" s="118"/>
      <c r="F56" s="118"/>
      <c r="G56" s="118"/>
    </row>
    <row r="57" spans="1:7" s="106" customFormat="1">
      <c r="A57" s="118"/>
      <c r="B57" s="118"/>
      <c r="C57" s="118"/>
      <c r="D57" s="118"/>
      <c r="E57" s="118"/>
      <c r="F57" s="118"/>
      <c r="G57" s="118"/>
    </row>
    <row r="58" spans="1:7" s="106" customFormat="1">
      <c r="A58" s="118"/>
      <c r="B58" s="118"/>
      <c r="C58" s="118"/>
      <c r="D58" s="118"/>
      <c r="E58" s="118"/>
      <c r="F58" s="118"/>
      <c r="G58" s="118"/>
    </row>
    <row r="59" spans="1:7" s="106" customFormat="1">
      <c r="A59" s="118"/>
      <c r="B59" s="118"/>
      <c r="C59" s="118"/>
      <c r="D59" s="118"/>
      <c r="E59" s="118"/>
      <c r="F59" s="118"/>
      <c r="G59" s="118"/>
    </row>
    <row r="60" spans="1:7" s="106" customFormat="1">
      <c r="A60" s="118"/>
      <c r="B60" s="118"/>
      <c r="C60" s="118"/>
      <c r="D60" s="118"/>
      <c r="E60" s="118"/>
      <c r="F60" s="118"/>
      <c r="G60" s="118"/>
    </row>
    <row r="61" spans="1:7" s="106" customFormat="1">
      <c r="A61" s="118"/>
      <c r="B61" s="118"/>
      <c r="C61" s="118"/>
      <c r="D61" s="118"/>
      <c r="E61" s="118"/>
      <c r="F61" s="118"/>
      <c r="G61" s="118"/>
    </row>
    <row r="62" spans="1:7" s="106" customFormat="1">
      <c r="A62" s="118"/>
      <c r="B62" s="118"/>
      <c r="C62" s="118"/>
      <c r="D62" s="118"/>
      <c r="E62" s="118"/>
      <c r="F62" s="118"/>
      <c r="G62" s="118"/>
    </row>
    <row r="63" spans="1:7" s="106" customFormat="1">
      <c r="A63" s="118"/>
      <c r="B63" s="118"/>
      <c r="C63" s="118"/>
      <c r="D63" s="118"/>
      <c r="E63" s="118"/>
      <c r="F63" s="118"/>
      <c r="G63" s="118"/>
    </row>
    <row r="64" spans="1:7" s="106" customFormat="1">
      <c r="A64" s="118"/>
      <c r="B64" s="118"/>
      <c r="C64" s="118"/>
      <c r="D64" s="118"/>
      <c r="E64" s="118"/>
      <c r="F64" s="118"/>
      <c r="G64" s="118"/>
    </row>
    <row r="65" spans="1:7" s="106" customFormat="1">
      <c r="A65" s="118"/>
      <c r="B65" s="118"/>
      <c r="C65" s="118"/>
      <c r="D65" s="118"/>
      <c r="E65" s="118"/>
      <c r="F65" s="118"/>
      <c r="G65" s="118"/>
    </row>
    <row r="66" spans="1:7" s="106" customFormat="1">
      <c r="A66" s="118"/>
      <c r="B66" s="118"/>
      <c r="C66" s="118"/>
      <c r="D66" s="118"/>
      <c r="E66" s="118"/>
      <c r="F66" s="118"/>
      <c r="G66" s="118"/>
    </row>
    <row r="67" spans="1:7" s="106" customFormat="1">
      <c r="A67" s="118"/>
      <c r="B67" s="118"/>
      <c r="C67" s="118"/>
      <c r="D67" s="118"/>
      <c r="E67" s="118"/>
      <c r="F67" s="118"/>
      <c r="G67" s="118"/>
    </row>
    <row r="68" spans="1:7" s="106" customFormat="1">
      <c r="A68" s="118"/>
      <c r="B68" s="118"/>
      <c r="C68" s="118"/>
      <c r="D68" s="118"/>
      <c r="E68" s="118"/>
      <c r="F68" s="118"/>
      <c r="G68" s="118"/>
    </row>
    <row r="69" spans="1:7" s="106" customFormat="1">
      <c r="A69" s="118"/>
      <c r="B69" s="118"/>
      <c r="C69" s="118"/>
      <c r="D69" s="118"/>
      <c r="E69" s="118"/>
      <c r="F69" s="118"/>
      <c r="G69" s="118"/>
    </row>
    <row r="70" spans="1:7" s="106" customFormat="1">
      <c r="A70" s="118"/>
      <c r="B70" s="118"/>
      <c r="C70" s="118"/>
      <c r="D70" s="118"/>
      <c r="E70" s="118"/>
      <c r="F70" s="118"/>
      <c r="G70" s="118"/>
    </row>
    <row r="71" spans="1:7" s="106" customFormat="1">
      <c r="A71" s="118"/>
      <c r="B71" s="118"/>
      <c r="C71" s="118"/>
      <c r="D71" s="118"/>
      <c r="E71" s="118"/>
      <c r="F71" s="118"/>
      <c r="G71" s="118"/>
    </row>
    <row r="72" spans="1:7" s="106" customFormat="1">
      <c r="A72" s="118"/>
      <c r="B72" s="118"/>
      <c r="C72" s="118"/>
      <c r="D72" s="118"/>
      <c r="E72" s="118"/>
      <c r="F72" s="118"/>
      <c r="G72" s="118"/>
    </row>
    <row r="73" spans="1:7" s="106" customFormat="1">
      <c r="A73" s="118"/>
      <c r="B73" s="118"/>
      <c r="C73" s="118"/>
      <c r="D73" s="118"/>
      <c r="E73" s="118"/>
      <c r="F73" s="118"/>
      <c r="G73" s="118"/>
    </row>
    <row r="74" spans="1:7" s="106" customFormat="1">
      <c r="A74" s="118"/>
      <c r="B74" s="118"/>
      <c r="C74" s="118"/>
      <c r="D74" s="118"/>
      <c r="E74" s="118"/>
      <c r="F74" s="118"/>
      <c r="G74" s="118"/>
    </row>
    <row r="75" spans="1:7" s="106" customFormat="1">
      <c r="A75" s="118"/>
      <c r="B75" s="118"/>
      <c r="C75" s="118"/>
      <c r="D75" s="118"/>
      <c r="E75" s="118"/>
      <c r="F75" s="118"/>
      <c r="G75" s="118"/>
    </row>
    <row r="76" spans="1:7" s="106" customFormat="1">
      <c r="A76" s="118"/>
      <c r="B76" s="118"/>
      <c r="C76" s="118"/>
      <c r="D76" s="118"/>
      <c r="E76" s="118"/>
      <c r="F76" s="118"/>
      <c r="G76" s="118"/>
    </row>
    <row r="77" spans="1:7" s="106" customFormat="1">
      <c r="A77" s="118"/>
      <c r="B77" s="118"/>
      <c r="C77" s="118"/>
      <c r="D77" s="118"/>
      <c r="E77" s="118"/>
      <c r="F77" s="118"/>
      <c r="G77" s="118"/>
    </row>
    <row r="78" spans="1:7" s="106" customFormat="1">
      <c r="A78" s="118"/>
      <c r="B78" s="118"/>
      <c r="C78" s="118"/>
      <c r="D78" s="118"/>
      <c r="E78" s="118"/>
      <c r="F78" s="118"/>
      <c r="G78" s="118"/>
    </row>
    <row r="79" spans="1:7" s="106" customFormat="1">
      <c r="A79" s="118"/>
      <c r="B79" s="118"/>
      <c r="C79" s="118"/>
      <c r="D79" s="118"/>
      <c r="E79" s="118"/>
      <c r="F79" s="118"/>
      <c r="G79" s="118"/>
    </row>
    <row r="80" spans="1:7" s="106" customFormat="1">
      <c r="A80" s="118"/>
      <c r="B80" s="118"/>
      <c r="C80" s="118"/>
      <c r="D80" s="118"/>
      <c r="E80" s="118"/>
      <c r="F80" s="118"/>
      <c r="G80" s="118"/>
    </row>
    <row r="81" spans="1:7" s="106" customFormat="1">
      <c r="A81" s="118"/>
      <c r="B81" s="118"/>
      <c r="C81" s="118"/>
      <c r="D81" s="118"/>
      <c r="E81" s="118"/>
      <c r="F81" s="118"/>
      <c r="G81" s="118"/>
    </row>
    <row r="82" spans="1:7" s="106" customFormat="1">
      <c r="A82" s="118"/>
      <c r="B82" s="118"/>
      <c r="C82" s="118"/>
      <c r="D82" s="118"/>
      <c r="E82" s="118"/>
      <c r="F82" s="118"/>
      <c r="G82" s="118"/>
    </row>
    <row r="83" spans="1:7" s="106" customFormat="1">
      <c r="A83" s="118"/>
      <c r="B83" s="118"/>
      <c r="C83" s="118"/>
      <c r="D83" s="118"/>
      <c r="E83" s="118"/>
      <c r="F83" s="118"/>
      <c r="G83" s="118"/>
    </row>
    <row r="84" spans="1:7" s="106" customFormat="1">
      <c r="A84" s="118"/>
      <c r="B84" s="118"/>
      <c r="C84" s="118"/>
      <c r="D84" s="118"/>
      <c r="E84" s="118"/>
      <c r="F84" s="118"/>
      <c r="G84" s="118"/>
    </row>
    <row r="85" spans="1:7" s="106" customFormat="1">
      <c r="A85" s="118"/>
      <c r="B85" s="118"/>
      <c r="C85" s="118"/>
      <c r="D85" s="118"/>
      <c r="E85" s="118"/>
      <c r="F85" s="118"/>
      <c r="G85" s="118"/>
    </row>
    <row r="86" spans="1:7" s="106" customFormat="1">
      <c r="A86" s="118"/>
      <c r="B86" s="118"/>
      <c r="C86" s="118"/>
      <c r="D86" s="118"/>
      <c r="E86" s="118"/>
      <c r="F86" s="118"/>
      <c r="G86" s="118"/>
    </row>
    <row r="87" spans="1:7" s="106" customFormat="1">
      <c r="A87" s="118"/>
      <c r="B87" s="118"/>
      <c r="C87" s="118"/>
      <c r="D87" s="118"/>
      <c r="E87" s="118"/>
      <c r="F87" s="118"/>
      <c r="G87" s="118"/>
    </row>
    <row r="88" spans="1:7" s="106" customFormat="1">
      <c r="A88" s="118"/>
      <c r="B88" s="118"/>
      <c r="C88" s="118"/>
      <c r="D88" s="118"/>
      <c r="E88" s="118"/>
      <c r="F88" s="118"/>
      <c r="G88" s="118"/>
    </row>
    <row r="89" spans="1:7" s="106" customFormat="1">
      <c r="A89" s="118"/>
      <c r="B89" s="118"/>
      <c r="C89" s="118"/>
      <c r="D89" s="118"/>
      <c r="E89" s="118"/>
      <c r="F89" s="118"/>
      <c r="G89" s="118"/>
    </row>
    <row r="90" spans="1:7" s="106" customFormat="1">
      <c r="A90" s="118"/>
      <c r="B90" s="118"/>
      <c r="C90" s="118"/>
      <c r="D90" s="118"/>
      <c r="E90" s="118"/>
      <c r="F90" s="118"/>
      <c r="G90" s="118"/>
    </row>
    <row r="91" spans="1:7" s="106" customFormat="1">
      <c r="A91" s="118"/>
      <c r="B91" s="118"/>
      <c r="C91" s="118"/>
      <c r="D91" s="118"/>
      <c r="E91" s="118"/>
      <c r="F91" s="118"/>
      <c r="G91" s="118"/>
    </row>
    <row r="92" spans="1:7" s="106" customFormat="1">
      <c r="A92" s="118"/>
      <c r="B92" s="118"/>
      <c r="C92" s="118"/>
      <c r="D92" s="118"/>
      <c r="E92" s="118"/>
      <c r="F92" s="118"/>
      <c r="G92" s="118"/>
    </row>
    <row r="93" spans="1:7" s="106" customFormat="1">
      <c r="A93" s="118"/>
      <c r="B93" s="118"/>
      <c r="C93" s="118"/>
      <c r="D93" s="118"/>
      <c r="E93" s="118"/>
      <c r="F93" s="118"/>
      <c r="G93" s="118"/>
    </row>
    <row r="94" spans="1:7" s="106" customFormat="1">
      <c r="A94" s="118"/>
      <c r="B94" s="118"/>
      <c r="C94" s="118"/>
      <c r="D94" s="118"/>
      <c r="E94" s="118"/>
      <c r="F94" s="118"/>
      <c r="G94" s="118"/>
    </row>
    <row r="95" spans="1:7" s="106" customFormat="1">
      <c r="A95" s="118"/>
      <c r="B95" s="118"/>
      <c r="C95" s="118"/>
      <c r="D95" s="118"/>
      <c r="E95" s="118"/>
      <c r="F95" s="118"/>
      <c r="G95" s="118"/>
    </row>
    <row r="96" spans="1:7" s="106" customFormat="1">
      <c r="A96" s="118"/>
      <c r="B96" s="118"/>
      <c r="C96" s="118"/>
      <c r="D96" s="118"/>
      <c r="E96" s="118"/>
      <c r="F96" s="118"/>
      <c r="G96" s="118"/>
    </row>
    <row r="97" spans="1:7" s="106" customFormat="1">
      <c r="A97" s="118"/>
      <c r="B97" s="118"/>
      <c r="C97" s="118"/>
      <c r="D97" s="118"/>
      <c r="E97" s="118"/>
      <c r="F97" s="118"/>
      <c r="G97" s="118"/>
    </row>
    <row r="98" spans="1:7" s="106" customFormat="1">
      <c r="A98" s="118"/>
      <c r="B98" s="118"/>
      <c r="C98" s="118"/>
      <c r="D98" s="118"/>
      <c r="E98" s="118"/>
      <c r="F98" s="118"/>
      <c r="G98" s="118"/>
    </row>
    <row r="99" spans="1:7" s="106" customFormat="1">
      <c r="A99" s="118"/>
      <c r="B99" s="118"/>
      <c r="C99" s="118"/>
      <c r="D99" s="118"/>
      <c r="E99" s="118"/>
      <c r="F99" s="118"/>
      <c r="G99" s="118"/>
    </row>
    <row r="100" spans="1:7" s="106" customFormat="1">
      <c r="A100" s="118"/>
      <c r="B100" s="118"/>
      <c r="C100" s="118"/>
      <c r="D100" s="118"/>
      <c r="E100" s="118"/>
      <c r="F100" s="118"/>
      <c r="G100" s="118"/>
    </row>
    <row r="101" spans="1:7" s="106" customFormat="1">
      <c r="A101" s="118"/>
      <c r="B101" s="118"/>
      <c r="C101" s="118"/>
      <c r="D101" s="118"/>
      <c r="E101" s="118"/>
      <c r="F101" s="118"/>
      <c r="G101" s="118"/>
    </row>
    <row r="102" spans="1:7" s="106" customFormat="1">
      <c r="A102" s="118"/>
      <c r="B102" s="118"/>
      <c r="C102" s="118"/>
      <c r="D102" s="118"/>
      <c r="E102" s="118"/>
      <c r="F102" s="118"/>
      <c r="G102" s="118"/>
    </row>
    <row r="103" spans="1:7" s="106" customFormat="1">
      <c r="A103" s="118"/>
      <c r="B103" s="118"/>
      <c r="C103" s="118"/>
      <c r="D103" s="118"/>
      <c r="E103" s="118"/>
      <c r="F103" s="118"/>
      <c r="G103" s="118"/>
    </row>
    <row r="104" spans="1:7" s="106" customFormat="1">
      <c r="A104" s="118"/>
      <c r="B104" s="118"/>
      <c r="C104" s="118"/>
      <c r="D104" s="118"/>
      <c r="E104" s="118"/>
      <c r="F104" s="118"/>
      <c r="G104" s="118"/>
    </row>
    <row r="105" spans="1:7" s="106" customFormat="1">
      <c r="A105" s="118"/>
      <c r="B105" s="118"/>
      <c r="C105" s="118"/>
      <c r="D105" s="118"/>
      <c r="E105" s="118"/>
      <c r="F105" s="118"/>
      <c r="G105" s="118"/>
    </row>
    <row r="106" spans="1:7" s="106" customFormat="1">
      <c r="A106" s="118"/>
      <c r="B106" s="118"/>
      <c r="C106" s="118"/>
      <c r="D106" s="118"/>
      <c r="E106" s="118"/>
      <c r="F106" s="118"/>
      <c r="G106" s="118"/>
    </row>
    <row r="107" spans="1:7" s="106" customFormat="1">
      <c r="A107" s="118"/>
      <c r="B107" s="118"/>
      <c r="C107" s="118"/>
      <c r="D107" s="118"/>
      <c r="E107" s="118"/>
      <c r="F107" s="118"/>
      <c r="G107" s="118"/>
    </row>
    <row r="108" spans="1:7" s="106" customFormat="1">
      <c r="A108" s="118"/>
      <c r="B108" s="118"/>
      <c r="C108" s="118"/>
      <c r="D108" s="118"/>
      <c r="E108" s="118"/>
      <c r="F108" s="118"/>
      <c r="G108" s="118"/>
    </row>
    <row r="109" spans="1:7" s="106" customFormat="1">
      <c r="A109" s="118"/>
      <c r="B109" s="118"/>
      <c r="C109" s="118"/>
      <c r="D109" s="118"/>
      <c r="E109" s="118"/>
      <c r="F109" s="118"/>
      <c r="G109" s="118"/>
    </row>
    <row r="110" spans="1:7" s="106" customFormat="1">
      <c r="A110" s="118"/>
      <c r="B110" s="118"/>
      <c r="C110" s="118"/>
      <c r="D110" s="118"/>
      <c r="E110" s="118"/>
      <c r="F110" s="118"/>
      <c r="G110" s="118"/>
    </row>
    <row r="111" spans="1:7" s="106" customFormat="1">
      <c r="A111" s="118"/>
      <c r="B111" s="118"/>
      <c r="C111" s="118"/>
      <c r="D111" s="118"/>
      <c r="E111" s="118"/>
      <c r="F111" s="118"/>
      <c r="G111" s="118"/>
    </row>
    <row r="112" spans="1:7" s="106" customFormat="1">
      <c r="A112" s="118"/>
      <c r="B112" s="118"/>
      <c r="C112" s="118"/>
      <c r="D112" s="118"/>
      <c r="E112" s="118"/>
      <c r="F112" s="118"/>
      <c r="G112" s="118"/>
    </row>
    <row r="113" spans="1:7" s="106" customFormat="1">
      <c r="A113" s="118"/>
      <c r="B113" s="118"/>
      <c r="C113" s="118"/>
      <c r="D113" s="118"/>
      <c r="E113" s="118"/>
      <c r="F113" s="118"/>
      <c r="G113" s="118"/>
    </row>
    <row r="114" spans="1:7" s="106" customFormat="1">
      <c r="A114" s="118"/>
      <c r="B114" s="118"/>
      <c r="C114" s="118"/>
      <c r="D114" s="118"/>
      <c r="E114" s="118"/>
      <c r="F114" s="118"/>
      <c r="G114" s="118"/>
    </row>
    <row r="115" spans="1:7" s="106" customFormat="1">
      <c r="A115" s="118"/>
      <c r="B115" s="118"/>
      <c r="C115" s="118"/>
      <c r="D115" s="118"/>
      <c r="E115" s="118"/>
      <c r="F115" s="118"/>
      <c r="G115" s="118"/>
    </row>
    <row r="116" spans="1:7" s="106" customFormat="1">
      <c r="A116" s="118"/>
      <c r="B116" s="118"/>
      <c r="C116" s="118"/>
      <c r="D116" s="118"/>
      <c r="E116" s="118"/>
      <c r="F116" s="118"/>
      <c r="G116" s="118"/>
    </row>
    <row r="117" spans="1:7" s="106" customFormat="1">
      <c r="A117" s="118"/>
      <c r="B117" s="118"/>
      <c r="C117" s="118"/>
      <c r="D117" s="118"/>
      <c r="E117" s="118"/>
      <c r="F117" s="118"/>
      <c r="G117" s="118"/>
    </row>
    <row r="118" spans="1:7" s="106" customFormat="1">
      <c r="A118" s="118"/>
      <c r="B118" s="118"/>
      <c r="C118" s="118"/>
      <c r="D118" s="118"/>
      <c r="E118" s="118"/>
      <c r="F118" s="118"/>
      <c r="G118" s="118"/>
    </row>
    <row r="119" spans="1:7" s="106" customFormat="1">
      <c r="A119" s="118"/>
      <c r="B119" s="118"/>
      <c r="C119" s="118"/>
      <c r="D119" s="118"/>
      <c r="E119" s="118"/>
      <c r="F119" s="118"/>
      <c r="G119" s="118"/>
    </row>
    <row r="120" spans="1:7" s="106" customFormat="1">
      <c r="A120" s="118"/>
      <c r="B120" s="118"/>
      <c r="C120" s="118"/>
      <c r="D120" s="118"/>
      <c r="E120" s="118"/>
      <c r="F120" s="118"/>
      <c r="G120" s="118"/>
    </row>
    <row r="121" spans="1:7" s="106" customFormat="1">
      <c r="A121" s="118"/>
      <c r="B121" s="118"/>
      <c r="C121" s="118"/>
      <c r="D121" s="118"/>
      <c r="E121" s="118"/>
      <c r="F121" s="118"/>
      <c r="G121" s="118"/>
    </row>
    <row r="122" spans="1:7" s="106" customFormat="1">
      <c r="A122" s="118"/>
      <c r="B122" s="118"/>
      <c r="C122" s="118"/>
      <c r="D122" s="118"/>
      <c r="E122" s="118"/>
      <c r="F122" s="118"/>
      <c r="G122" s="118"/>
    </row>
    <row r="123" spans="1:7" s="106" customFormat="1">
      <c r="A123" s="118"/>
      <c r="B123" s="118"/>
      <c r="C123" s="118"/>
      <c r="D123" s="118"/>
      <c r="E123" s="118"/>
      <c r="F123" s="118"/>
      <c r="G123" s="118"/>
    </row>
    <row r="124" spans="1:7" s="106" customFormat="1">
      <c r="A124" s="118"/>
      <c r="B124" s="118"/>
      <c r="C124" s="118"/>
      <c r="D124" s="118"/>
      <c r="E124" s="118"/>
      <c r="F124" s="118"/>
      <c r="G124" s="118"/>
    </row>
    <row r="125" spans="1:7" s="106" customFormat="1">
      <c r="A125" s="118"/>
      <c r="B125" s="118"/>
      <c r="C125" s="118"/>
      <c r="D125" s="118"/>
      <c r="E125" s="118"/>
      <c r="F125" s="118"/>
      <c r="G125" s="118"/>
    </row>
    <row r="126" spans="1:7" s="106" customFormat="1">
      <c r="A126" s="118"/>
      <c r="B126" s="118"/>
      <c r="C126" s="118"/>
      <c r="D126" s="118"/>
      <c r="E126" s="118"/>
      <c r="F126" s="118"/>
      <c r="G126" s="118"/>
    </row>
    <row r="127" spans="1:7" s="106" customFormat="1">
      <c r="A127" s="118"/>
      <c r="B127" s="118"/>
      <c r="C127" s="118"/>
      <c r="D127" s="118"/>
      <c r="E127" s="118"/>
      <c r="F127" s="118"/>
      <c r="G127" s="118"/>
    </row>
    <row r="128" spans="1:7" s="106" customFormat="1">
      <c r="A128" s="118"/>
      <c r="B128" s="118"/>
      <c r="C128" s="118"/>
      <c r="D128" s="118"/>
      <c r="E128" s="118"/>
      <c r="F128" s="118"/>
      <c r="G128" s="118"/>
    </row>
    <row r="129" spans="1:7" s="106" customFormat="1">
      <c r="A129" s="118"/>
      <c r="B129" s="118"/>
      <c r="C129" s="118"/>
      <c r="D129" s="118"/>
      <c r="E129" s="118"/>
      <c r="F129" s="118"/>
      <c r="G129" s="118"/>
    </row>
    <row r="130" spans="1:7">
      <c r="A130" s="119"/>
      <c r="B130" s="119"/>
      <c r="C130" s="119"/>
      <c r="D130" s="119"/>
      <c r="E130" s="119"/>
      <c r="F130" s="119"/>
      <c r="G130" s="119"/>
    </row>
    <row r="131" spans="1:7">
      <c r="A131" s="119"/>
      <c r="B131" s="119"/>
      <c r="C131" s="119"/>
      <c r="D131" s="119"/>
      <c r="E131" s="119"/>
      <c r="F131" s="119"/>
      <c r="G131" s="119"/>
    </row>
    <row r="132" spans="1:7">
      <c r="A132" s="119"/>
      <c r="B132" s="119"/>
      <c r="C132" s="119"/>
      <c r="D132" s="119"/>
      <c r="E132" s="119"/>
      <c r="F132" s="119"/>
      <c r="G132" s="119"/>
    </row>
    <row r="133" spans="1:7">
      <c r="A133" s="119"/>
      <c r="B133" s="119"/>
      <c r="C133" s="119"/>
      <c r="D133" s="119"/>
      <c r="E133" s="119"/>
      <c r="F133" s="119"/>
      <c r="G133" s="119"/>
    </row>
    <row r="134" spans="1:7">
      <c r="A134" s="119"/>
      <c r="B134" s="119"/>
      <c r="C134" s="119"/>
      <c r="D134" s="119"/>
      <c r="E134" s="119"/>
      <c r="F134" s="119"/>
      <c r="G134" s="119"/>
    </row>
    <row r="135" spans="1:7">
      <c r="A135" s="119"/>
      <c r="B135" s="119"/>
      <c r="C135" s="119"/>
      <c r="D135" s="119"/>
      <c r="E135" s="119"/>
      <c r="F135" s="119"/>
      <c r="G135" s="119"/>
    </row>
    <row r="136" spans="1:7">
      <c r="A136" s="119"/>
      <c r="B136" s="119"/>
      <c r="C136" s="119"/>
      <c r="D136" s="119"/>
      <c r="E136" s="119"/>
      <c r="F136" s="119"/>
      <c r="G136" s="119"/>
    </row>
    <row r="137" spans="1:7">
      <c r="A137" s="119"/>
      <c r="B137" s="119"/>
      <c r="C137" s="119"/>
      <c r="D137" s="119"/>
      <c r="E137" s="119"/>
      <c r="F137" s="119"/>
      <c r="G137" s="119"/>
    </row>
    <row r="138" spans="1:7">
      <c r="A138" s="119"/>
      <c r="B138" s="119"/>
      <c r="C138" s="119"/>
      <c r="D138" s="119"/>
      <c r="E138" s="119"/>
      <c r="F138" s="119"/>
      <c r="G138" s="119"/>
    </row>
    <row r="139" spans="1:7">
      <c r="A139" s="119"/>
      <c r="B139" s="119"/>
      <c r="C139" s="119"/>
      <c r="D139" s="119"/>
      <c r="E139" s="119"/>
      <c r="F139" s="119"/>
      <c r="G139" s="119"/>
    </row>
    <row r="140" spans="1:7">
      <c r="A140" s="119"/>
      <c r="B140" s="119"/>
      <c r="C140" s="119"/>
      <c r="D140" s="119"/>
      <c r="E140" s="119"/>
      <c r="F140" s="119"/>
      <c r="G140" s="119"/>
    </row>
    <row r="141" spans="1:7">
      <c r="A141" s="119"/>
      <c r="B141" s="119"/>
      <c r="C141" s="119"/>
      <c r="D141" s="119"/>
      <c r="E141" s="119"/>
      <c r="F141" s="119"/>
      <c r="G141" s="119"/>
    </row>
    <row r="142" spans="1:7">
      <c r="A142" s="119"/>
      <c r="B142" s="119"/>
      <c r="C142" s="119"/>
      <c r="D142" s="119"/>
      <c r="E142" s="119"/>
      <c r="F142" s="119"/>
      <c r="G142" s="119"/>
    </row>
    <row r="143" spans="1:7">
      <c r="A143" s="119"/>
      <c r="B143" s="119"/>
      <c r="C143" s="119"/>
      <c r="D143" s="119"/>
      <c r="E143" s="119"/>
      <c r="F143" s="119"/>
      <c r="G143" s="119"/>
    </row>
    <row r="144" spans="1:7">
      <c r="A144" s="119"/>
      <c r="B144" s="119"/>
      <c r="C144" s="119"/>
      <c r="D144" s="119"/>
      <c r="E144" s="119"/>
      <c r="F144" s="119"/>
      <c r="G144" s="119"/>
    </row>
    <row r="145" spans="1:7">
      <c r="A145" s="119"/>
      <c r="B145" s="119"/>
      <c r="C145" s="119"/>
      <c r="D145" s="119"/>
      <c r="E145" s="119"/>
      <c r="F145" s="119"/>
      <c r="G145" s="119"/>
    </row>
    <row r="146" spans="1:7">
      <c r="A146" s="119"/>
      <c r="B146" s="119"/>
      <c r="C146" s="119"/>
      <c r="D146" s="119"/>
      <c r="E146" s="119"/>
      <c r="F146" s="119"/>
      <c r="G146" s="119"/>
    </row>
    <row r="147" spans="1:7">
      <c r="A147" s="119"/>
      <c r="B147" s="119"/>
      <c r="C147" s="119"/>
      <c r="D147" s="119"/>
      <c r="E147" s="119"/>
      <c r="F147" s="119"/>
      <c r="G147" s="119"/>
    </row>
    <row r="148" spans="1:7">
      <c r="A148" s="119"/>
      <c r="B148" s="119"/>
      <c r="C148" s="119"/>
      <c r="D148" s="119"/>
      <c r="E148" s="119"/>
      <c r="F148" s="119"/>
      <c r="G148" s="119"/>
    </row>
    <row r="149" spans="1:7">
      <c r="A149" s="119"/>
      <c r="B149" s="119"/>
      <c r="C149" s="119"/>
      <c r="D149" s="119"/>
      <c r="E149" s="119"/>
      <c r="F149" s="119"/>
      <c r="G149" s="119"/>
    </row>
    <row r="150" spans="1:7">
      <c r="A150" s="119"/>
      <c r="B150" s="119"/>
      <c r="C150" s="119"/>
      <c r="D150" s="119"/>
      <c r="E150" s="119"/>
      <c r="F150" s="119"/>
      <c r="G150" s="119"/>
    </row>
    <row r="151" spans="1:7">
      <c r="A151" s="119"/>
      <c r="B151" s="119"/>
      <c r="C151" s="119"/>
      <c r="D151" s="119"/>
      <c r="E151" s="119"/>
      <c r="F151" s="119"/>
      <c r="G151" s="119"/>
    </row>
    <row r="152" spans="1:7">
      <c r="A152" s="119"/>
      <c r="B152" s="119"/>
      <c r="C152" s="119"/>
      <c r="D152" s="119"/>
      <c r="E152" s="119"/>
      <c r="F152" s="119"/>
      <c r="G152" s="119"/>
    </row>
    <row r="153" spans="1:7">
      <c r="A153" s="119"/>
      <c r="B153" s="119"/>
      <c r="C153" s="119"/>
      <c r="D153" s="119"/>
      <c r="E153" s="119"/>
      <c r="F153" s="119"/>
      <c r="G153" s="119"/>
    </row>
    <row r="154" spans="1:7">
      <c r="A154" s="119"/>
      <c r="B154" s="119"/>
      <c r="C154" s="119"/>
      <c r="D154" s="119"/>
      <c r="E154" s="119"/>
      <c r="F154" s="119"/>
      <c r="G154" s="119"/>
    </row>
    <row r="155" spans="1:7">
      <c r="A155" s="119"/>
      <c r="B155" s="119"/>
      <c r="C155" s="119"/>
      <c r="D155" s="119"/>
      <c r="E155" s="119"/>
      <c r="F155" s="119"/>
      <c r="G155" s="119"/>
    </row>
    <row r="156" spans="1:7">
      <c r="A156" s="119"/>
      <c r="B156" s="119"/>
      <c r="C156" s="119"/>
      <c r="D156" s="119"/>
      <c r="E156" s="119"/>
      <c r="F156" s="119"/>
      <c r="G156" s="119"/>
    </row>
    <row r="157" spans="1:7">
      <c r="A157" s="119"/>
      <c r="B157" s="119"/>
      <c r="C157" s="119"/>
      <c r="D157" s="119"/>
      <c r="E157" s="119"/>
      <c r="F157" s="119"/>
      <c r="G157" s="119"/>
    </row>
    <row r="158" spans="1:7">
      <c r="A158" s="119"/>
      <c r="B158" s="119"/>
      <c r="C158" s="119"/>
      <c r="D158" s="119"/>
      <c r="E158" s="119"/>
      <c r="F158" s="119"/>
      <c r="G158" s="119"/>
    </row>
    <row r="159" spans="1:7">
      <c r="A159" s="119"/>
      <c r="B159" s="119"/>
      <c r="C159" s="119"/>
      <c r="D159" s="119"/>
      <c r="E159" s="119"/>
      <c r="F159" s="119"/>
      <c r="G159" s="119"/>
    </row>
    <row r="160" spans="1:7">
      <c r="A160" s="119"/>
      <c r="B160" s="119"/>
      <c r="C160" s="119"/>
      <c r="D160" s="119"/>
      <c r="E160" s="119"/>
      <c r="F160" s="119"/>
      <c r="G160" s="119"/>
    </row>
    <row r="161" spans="1:7">
      <c r="A161" s="119"/>
      <c r="B161" s="119"/>
      <c r="C161" s="119"/>
      <c r="D161" s="119"/>
      <c r="E161" s="119"/>
      <c r="F161" s="119"/>
      <c r="G161" s="119"/>
    </row>
    <row r="162" spans="1:7">
      <c r="A162" s="119"/>
      <c r="B162" s="119"/>
      <c r="C162" s="119"/>
      <c r="D162" s="119"/>
      <c r="E162" s="119"/>
      <c r="F162" s="119"/>
      <c r="G162" s="119"/>
    </row>
    <row r="163" spans="1:7">
      <c r="A163" s="119"/>
      <c r="B163" s="119"/>
      <c r="C163" s="119"/>
      <c r="D163" s="119"/>
      <c r="E163" s="119"/>
      <c r="F163" s="119"/>
      <c r="G163" s="119"/>
    </row>
    <row r="164" spans="1:7">
      <c r="A164" s="119"/>
      <c r="B164" s="119"/>
      <c r="C164" s="119"/>
      <c r="D164" s="119"/>
      <c r="E164" s="119"/>
      <c r="F164" s="119"/>
      <c r="G164" s="119"/>
    </row>
    <row r="165" spans="1:7">
      <c r="A165" s="119"/>
      <c r="B165" s="119"/>
      <c r="C165" s="119"/>
      <c r="D165" s="119"/>
      <c r="E165" s="119"/>
      <c r="F165" s="119"/>
      <c r="G165" s="119"/>
    </row>
    <row r="166" spans="1:7">
      <c r="A166" s="119"/>
      <c r="B166" s="119"/>
      <c r="C166" s="119"/>
      <c r="D166" s="119"/>
      <c r="E166" s="119"/>
      <c r="F166" s="119"/>
      <c r="G166" s="119"/>
    </row>
    <row r="167" spans="1:7">
      <c r="A167" s="119"/>
      <c r="B167" s="119"/>
      <c r="C167" s="119"/>
      <c r="D167" s="119"/>
      <c r="E167" s="119"/>
      <c r="F167" s="119"/>
      <c r="G167" s="119"/>
    </row>
    <row r="168" spans="1:7">
      <c r="A168" s="119"/>
      <c r="B168" s="119"/>
      <c r="C168" s="119"/>
      <c r="D168" s="119"/>
      <c r="E168" s="119"/>
      <c r="F168" s="119"/>
      <c r="G168" s="119"/>
    </row>
    <row r="169" spans="1:7">
      <c r="A169" s="119"/>
      <c r="B169" s="119"/>
      <c r="C169" s="119"/>
      <c r="D169" s="119"/>
      <c r="E169" s="119"/>
      <c r="F169" s="119"/>
      <c r="G169" s="119"/>
    </row>
    <row r="170" spans="1:7">
      <c r="A170" s="119"/>
      <c r="B170" s="119"/>
      <c r="C170" s="119"/>
      <c r="D170" s="119"/>
      <c r="E170" s="119"/>
      <c r="F170" s="119"/>
      <c r="G170" s="119"/>
    </row>
    <row r="171" spans="1:7">
      <c r="A171" s="119"/>
      <c r="B171" s="119"/>
      <c r="C171" s="119"/>
      <c r="D171" s="119"/>
      <c r="E171" s="119"/>
      <c r="F171" s="119"/>
      <c r="G171" s="119"/>
    </row>
    <row r="172" spans="1:7">
      <c r="A172" s="119"/>
      <c r="B172" s="119"/>
      <c r="C172" s="119"/>
      <c r="D172" s="119"/>
      <c r="E172" s="119"/>
      <c r="F172" s="119"/>
      <c r="G172" s="119"/>
    </row>
    <row r="173" spans="1:7">
      <c r="A173" s="119"/>
      <c r="B173" s="119"/>
      <c r="C173" s="119"/>
      <c r="D173" s="119"/>
      <c r="E173" s="119"/>
      <c r="F173" s="119"/>
      <c r="G173" s="119"/>
    </row>
    <row r="174" spans="1:7">
      <c r="A174" s="119"/>
      <c r="B174" s="119"/>
      <c r="C174" s="119"/>
      <c r="D174" s="119"/>
      <c r="E174" s="119"/>
      <c r="F174" s="119"/>
      <c r="G174" s="119"/>
    </row>
    <row r="175" spans="1:7">
      <c r="A175" s="119"/>
      <c r="B175" s="119"/>
      <c r="C175" s="119"/>
      <c r="D175" s="119"/>
      <c r="E175" s="119"/>
      <c r="F175" s="119"/>
      <c r="G175" s="119"/>
    </row>
    <row r="176" spans="1:7">
      <c r="A176" s="119"/>
      <c r="B176" s="119"/>
      <c r="C176" s="119"/>
      <c r="D176" s="119"/>
      <c r="E176" s="119"/>
      <c r="F176" s="119"/>
      <c r="G176" s="119"/>
    </row>
    <row r="177" spans="1:7">
      <c r="A177" s="119"/>
      <c r="B177" s="119"/>
      <c r="C177" s="119"/>
      <c r="D177" s="119"/>
      <c r="E177" s="119"/>
      <c r="F177" s="119"/>
      <c r="G177" s="119"/>
    </row>
    <row r="178" spans="1:7">
      <c r="A178" s="119"/>
      <c r="B178" s="119"/>
      <c r="C178" s="119"/>
      <c r="D178" s="119"/>
      <c r="E178" s="119"/>
      <c r="F178" s="119"/>
      <c r="G178" s="119"/>
    </row>
    <row r="179" spans="1:7">
      <c r="A179" s="119"/>
      <c r="B179" s="119"/>
      <c r="C179" s="119"/>
      <c r="D179" s="119"/>
      <c r="E179" s="119"/>
      <c r="F179" s="119"/>
      <c r="G179" s="119"/>
    </row>
    <row r="180" spans="1:7">
      <c r="A180" s="119"/>
      <c r="B180" s="119"/>
      <c r="C180" s="119"/>
      <c r="D180" s="119"/>
      <c r="E180" s="119"/>
      <c r="F180" s="119"/>
      <c r="G180" s="119"/>
    </row>
    <row r="181" spans="1:7">
      <c r="A181" s="119"/>
      <c r="B181" s="119"/>
      <c r="C181" s="119"/>
      <c r="D181" s="119"/>
      <c r="E181" s="119"/>
      <c r="F181" s="119"/>
      <c r="G181" s="119"/>
    </row>
    <row r="182" spans="1:7">
      <c r="A182" s="119"/>
      <c r="B182" s="119"/>
      <c r="C182" s="119"/>
      <c r="D182" s="119"/>
      <c r="E182" s="119"/>
      <c r="F182" s="119"/>
      <c r="G182" s="119"/>
    </row>
    <row r="183" spans="1:7">
      <c r="A183" s="119"/>
      <c r="B183" s="119"/>
      <c r="C183" s="119"/>
      <c r="D183" s="119"/>
      <c r="E183" s="119"/>
      <c r="F183" s="119"/>
      <c r="G183" s="119"/>
    </row>
    <row r="184" spans="1:7">
      <c r="A184" s="119"/>
      <c r="B184" s="119"/>
      <c r="C184" s="119"/>
      <c r="D184" s="119"/>
      <c r="E184" s="119"/>
      <c r="F184" s="119"/>
      <c r="G184" s="119"/>
    </row>
    <row r="185" spans="1:7">
      <c r="A185" s="119"/>
      <c r="B185" s="119"/>
      <c r="C185" s="119"/>
      <c r="D185" s="119"/>
      <c r="E185" s="119"/>
      <c r="F185" s="119"/>
      <c r="G185" s="119"/>
    </row>
    <row r="186" spans="1:7">
      <c r="A186" s="119"/>
      <c r="B186" s="119"/>
      <c r="C186" s="119"/>
      <c r="D186" s="119"/>
      <c r="E186" s="119"/>
      <c r="F186" s="119"/>
      <c r="G186" s="119"/>
    </row>
    <row r="187" spans="1:7">
      <c r="A187" s="119"/>
      <c r="B187" s="119"/>
      <c r="C187" s="119"/>
      <c r="D187" s="119"/>
      <c r="E187" s="119"/>
      <c r="F187" s="119"/>
      <c r="G187" s="119"/>
    </row>
    <row r="188" spans="1:7">
      <c r="A188" s="119"/>
      <c r="B188" s="119"/>
      <c r="C188" s="119"/>
      <c r="D188" s="119"/>
      <c r="E188" s="119"/>
      <c r="F188" s="119"/>
      <c r="G188" s="119"/>
    </row>
    <row r="189" spans="1:7">
      <c r="A189" s="119"/>
      <c r="B189" s="119"/>
      <c r="C189" s="119"/>
      <c r="D189" s="119"/>
      <c r="E189" s="119"/>
      <c r="F189" s="119"/>
      <c r="G189" s="119"/>
    </row>
    <row r="190" spans="1:7">
      <c r="A190" s="119"/>
      <c r="B190" s="119"/>
      <c r="C190" s="119"/>
      <c r="D190" s="119"/>
      <c r="E190" s="119"/>
      <c r="F190" s="119"/>
      <c r="G190" s="119"/>
    </row>
    <row r="191" spans="1:7">
      <c r="A191" s="119"/>
      <c r="B191" s="119"/>
      <c r="C191" s="119"/>
      <c r="D191" s="119"/>
      <c r="E191" s="119"/>
      <c r="F191" s="119"/>
      <c r="G191" s="119"/>
    </row>
    <row r="192" spans="1:7">
      <c r="A192" s="119"/>
      <c r="B192" s="119"/>
      <c r="C192" s="119"/>
      <c r="D192" s="119"/>
      <c r="E192" s="119"/>
      <c r="F192" s="119"/>
      <c r="G192" s="119"/>
    </row>
    <row r="193" spans="1:7">
      <c r="A193" s="119"/>
      <c r="B193" s="119"/>
      <c r="C193" s="119"/>
      <c r="D193" s="119"/>
      <c r="E193" s="119"/>
      <c r="F193" s="119"/>
      <c r="G193" s="119"/>
    </row>
    <row r="194" spans="1:7">
      <c r="A194" s="119"/>
      <c r="B194" s="119"/>
      <c r="C194" s="119"/>
      <c r="D194" s="119"/>
      <c r="E194" s="119"/>
      <c r="F194" s="119"/>
      <c r="G194" s="119"/>
    </row>
    <row r="195" spans="1:7">
      <c r="A195" s="119"/>
      <c r="B195" s="119"/>
      <c r="C195" s="119"/>
      <c r="D195" s="119"/>
      <c r="E195" s="119"/>
      <c r="F195" s="119"/>
      <c r="G195" s="119"/>
    </row>
    <row r="196" spans="1:7">
      <c r="A196" s="119"/>
      <c r="B196" s="119"/>
      <c r="C196" s="119"/>
      <c r="D196" s="119"/>
      <c r="E196" s="119"/>
      <c r="F196" s="119"/>
      <c r="G196" s="119"/>
    </row>
    <row r="197" spans="1:7">
      <c r="A197" s="119"/>
      <c r="B197" s="119"/>
      <c r="C197" s="119"/>
      <c r="D197" s="119"/>
      <c r="E197" s="119"/>
      <c r="F197" s="119"/>
      <c r="G197" s="119"/>
    </row>
    <row r="198" spans="1:7">
      <c r="A198" s="119"/>
      <c r="B198" s="119"/>
      <c r="C198" s="119"/>
      <c r="D198" s="119"/>
      <c r="E198" s="119"/>
      <c r="F198" s="119"/>
      <c r="G198" s="119"/>
    </row>
    <row r="199" spans="1:7">
      <c r="A199" s="119"/>
      <c r="B199" s="119"/>
      <c r="C199" s="119"/>
      <c r="D199" s="119"/>
      <c r="E199" s="119"/>
      <c r="F199" s="119"/>
      <c r="G199" s="119"/>
    </row>
    <row r="200" spans="1:7">
      <c r="A200" s="119"/>
      <c r="B200" s="119"/>
      <c r="C200" s="119"/>
      <c r="D200" s="119"/>
      <c r="E200" s="119"/>
      <c r="F200" s="119"/>
      <c r="G200" s="119"/>
    </row>
    <row r="201" spans="1:7">
      <c r="A201" s="119"/>
      <c r="B201" s="119"/>
      <c r="C201" s="119"/>
      <c r="D201" s="119"/>
      <c r="E201" s="119"/>
      <c r="F201" s="119"/>
      <c r="G201" s="119"/>
    </row>
    <row r="202" spans="1:7">
      <c r="A202" s="119"/>
      <c r="B202" s="119"/>
      <c r="C202" s="119"/>
      <c r="D202" s="119"/>
      <c r="E202" s="119"/>
      <c r="F202" s="119"/>
      <c r="G202" s="119"/>
    </row>
    <row r="203" spans="1:7">
      <c r="A203" s="119"/>
      <c r="B203" s="119"/>
      <c r="C203" s="119"/>
      <c r="D203" s="119"/>
      <c r="E203" s="119"/>
      <c r="F203" s="119"/>
      <c r="G203" s="119"/>
    </row>
    <row r="204" spans="1:7">
      <c r="A204" s="119"/>
      <c r="B204" s="119"/>
      <c r="C204" s="119"/>
      <c r="D204" s="119"/>
      <c r="E204" s="119"/>
      <c r="F204" s="119"/>
      <c r="G204" s="119"/>
    </row>
    <row r="205" spans="1:7">
      <c r="A205" s="119"/>
      <c r="B205" s="119"/>
      <c r="C205" s="119"/>
      <c r="D205" s="119"/>
      <c r="E205" s="119"/>
      <c r="F205" s="119"/>
      <c r="G205" s="119"/>
    </row>
    <row r="206" spans="1:7">
      <c r="A206" s="119"/>
      <c r="B206" s="119"/>
      <c r="C206" s="119"/>
      <c r="D206" s="119"/>
      <c r="E206" s="119"/>
      <c r="F206" s="119"/>
      <c r="G206" s="119"/>
    </row>
    <row r="207" spans="1:7">
      <c r="A207" s="119"/>
      <c r="B207" s="119"/>
      <c r="C207" s="119"/>
      <c r="D207" s="119"/>
      <c r="E207" s="119"/>
      <c r="F207" s="119"/>
      <c r="G207" s="119"/>
    </row>
    <row r="208" spans="1:7">
      <c r="A208" s="119"/>
      <c r="B208" s="119"/>
      <c r="C208" s="119"/>
      <c r="D208" s="119"/>
      <c r="E208" s="119"/>
      <c r="F208" s="119"/>
      <c r="G208" s="119"/>
    </row>
    <row r="209" spans="1:7">
      <c r="A209" s="119"/>
      <c r="B209" s="119"/>
      <c r="C209" s="119"/>
      <c r="D209" s="119"/>
      <c r="E209" s="119"/>
      <c r="F209" s="119"/>
      <c r="G209" s="119"/>
    </row>
    <row r="210" spans="1:7">
      <c r="A210" s="119"/>
      <c r="B210" s="119"/>
      <c r="C210" s="119"/>
      <c r="D210" s="119"/>
      <c r="E210" s="119"/>
      <c r="F210" s="119"/>
      <c r="G210" s="119"/>
    </row>
    <row r="211" spans="1:7">
      <c r="A211" s="119"/>
      <c r="B211" s="119"/>
      <c r="C211" s="119"/>
      <c r="D211" s="119"/>
      <c r="E211" s="119"/>
      <c r="F211" s="119"/>
      <c r="G211" s="119"/>
    </row>
    <row r="212" spans="1:7">
      <c r="A212" s="119"/>
      <c r="B212" s="119"/>
      <c r="C212" s="119"/>
      <c r="D212" s="119"/>
      <c r="E212" s="119"/>
      <c r="F212" s="119"/>
      <c r="G212" s="119"/>
    </row>
    <row r="213" spans="1:7">
      <c r="A213" s="119"/>
      <c r="B213" s="119"/>
      <c r="C213" s="119"/>
      <c r="D213" s="119"/>
      <c r="E213" s="119"/>
      <c r="F213" s="119"/>
      <c r="G213" s="119"/>
    </row>
    <row r="214" spans="1:7">
      <c r="A214" s="119"/>
      <c r="B214" s="119"/>
      <c r="C214" s="119"/>
      <c r="D214" s="119"/>
      <c r="E214" s="119"/>
      <c r="F214" s="119"/>
      <c r="G214" s="119"/>
    </row>
    <row r="215" spans="1:7">
      <c r="A215" s="119"/>
      <c r="B215" s="119"/>
      <c r="C215" s="119"/>
      <c r="D215" s="119"/>
      <c r="E215" s="119"/>
      <c r="F215" s="119"/>
      <c r="G215" s="119"/>
    </row>
    <row r="216" spans="1:7">
      <c r="A216" s="119"/>
      <c r="B216" s="119"/>
      <c r="C216" s="119"/>
      <c r="D216" s="119"/>
      <c r="E216" s="119"/>
      <c r="F216" s="119"/>
      <c r="G216" s="119"/>
    </row>
    <row r="217" spans="1:7">
      <c r="A217" s="119"/>
      <c r="B217" s="119"/>
      <c r="C217" s="119"/>
      <c r="D217" s="119"/>
      <c r="E217" s="119"/>
      <c r="F217" s="119"/>
      <c r="G217" s="119"/>
    </row>
    <row r="218" spans="1:7">
      <c r="A218" s="119"/>
      <c r="B218" s="119"/>
      <c r="C218" s="119"/>
      <c r="D218" s="119"/>
      <c r="E218" s="119"/>
      <c r="F218" s="119"/>
      <c r="G218" s="119"/>
    </row>
    <row r="219" spans="1:7">
      <c r="A219" s="119"/>
      <c r="B219" s="119"/>
      <c r="C219" s="119"/>
      <c r="D219" s="119"/>
      <c r="E219" s="119"/>
      <c r="F219" s="119"/>
      <c r="G219" s="119"/>
    </row>
    <row r="220" spans="1:7">
      <c r="A220" s="119"/>
      <c r="B220" s="119"/>
      <c r="C220" s="119"/>
      <c r="D220" s="119"/>
      <c r="E220" s="119"/>
      <c r="F220" s="119"/>
      <c r="G220" s="119"/>
    </row>
    <row r="221" spans="1:7">
      <c r="A221" s="119"/>
      <c r="B221" s="119"/>
      <c r="C221" s="119"/>
      <c r="D221" s="119"/>
      <c r="E221" s="119"/>
      <c r="F221" s="119"/>
      <c r="G221" s="119"/>
    </row>
    <row r="222" spans="1:7">
      <c r="A222" s="119"/>
      <c r="B222" s="119"/>
      <c r="C222" s="119"/>
      <c r="D222" s="119"/>
      <c r="E222" s="119"/>
      <c r="F222" s="119"/>
      <c r="G222" s="119"/>
    </row>
    <row r="223" spans="1:7">
      <c r="A223" s="119"/>
      <c r="B223" s="119"/>
      <c r="C223" s="119"/>
      <c r="D223" s="119"/>
      <c r="E223" s="119"/>
      <c r="F223" s="119"/>
      <c r="G223" s="119"/>
    </row>
    <row r="224" spans="1:7">
      <c r="A224" s="119"/>
      <c r="B224" s="119"/>
      <c r="C224" s="119"/>
      <c r="D224" s="119"/>
      <c r="E224" s="119"/>
      <c r="F224" s="119"/>
      <c r="G224" s="119"/>
    </row>
    <row r="225" spans="1:7">
      <c r="A225" s="119"/>
      <c r="B225" s="119"/>
      <c r="C225" s="119"/>
      <c r="D225" s="119"/>
      <c r="E225" s="119"/>
      <c r="F225" s="119"/>
      <c r="G225" s="119"/>
    </row>
    <row r="226" spans="1:7">
      <c r="A226" s="119"/>
      <c r="B226" s="119"/>
      <c r="C226" s="119"/>
      <c r="D226" s="119"/>
      <c r="E226" s="119"/>
      <c r="F226" s="119"/>
      <c r="G226" s="119"/>
    </row>
    <row r="227" spans="1:7">
      <c r="A227" s="119"/>
      <c r="B227" s="119"/>
      <c r="C227" s="119"/>
      <c r="D227" s="119"/>
      <c r="E227" s="119"/>
      <c r="F227" s="119"/>
      <c r="G227" s="119"/>
    </row>
    <row r="228" spans="1:7">
      <c r="A228" s="119"/>
      <c r="B228" s="119"/>
      <c r="C228" s="119"/>
      <c r="D228" s="119"/>
      <c r="E228" s="119"/>
      <c r="F228" s="119"/>
      <c r="G228" s="119"/>
    </row>
    <row r="229" spans="1:7">
      <c r="A229" s="119"/>
      <c r="B229" s="119"/>
      <c r="C229" s="119"/>
      <c r="D229" s="119"/>
      <c r="E229" s="119"/>
      <c r="F229" s="119"/>
      <c r="G229" s="119"/>
    </row>
    <row r="230" spans="1:7">
      <c r="A230" s="119"/>
      <c r="B230" s="119"/>
      <c r="C230" s="119"/>
      <c r="D230" s="119"/>
      <c r="E230" s="119"/>
      <c r="F230" s="119"/>
      <c r="G230" s="119"/>
    </row>
    <row r="231" spans="1:7">
      <c r="A231" s="119"/>
      <c r="B231" s="119"/>
      <c r="C231" s="119"/>
      <c r="D231" s="119"/>
      <c r="E231" s="119"/>
      <c r="F231" s="119"/>
      <c r="G231" s="119"/>
    </row>
    <row r="232" spans="1:7">
      <c r="A232" s="119"/>
      <c r="B232" s="119"/>
      <c r="C232" s="119"/>
      <c r="D232" s="119"/>
      <c r="E232" s="119"/>
      <c r="F232" s="119"/>
      <c r="G232" s="119"/>
    </row>
    <row r="233" spans="1:7">
      <c r="A233" s="119"/>
      <c r="B233" s="119"/>
      <c r="C233" s="119"/>
      <c r="D233" s="119"/>
      <c r="E233" s="119"/>
      <c r="F233" s="119"/>
      <c r="G233" s="119"/>
    </row>
    <row r="234" spans="1:7">
      <c r="A234" s="119"/>
      <c r="B234" s="119"/>
      <c r="C234" s="119"/>
      <c r="D234" s="119"/>
      <c r="E234" s="119"/>
      <c r="F234" s="119"/>
      <c r="G234" s="119"/>
    </row>
    <row r="235" spans="1:7">
      <c r="A235" s="119"/>
      <c r="B235" s="119"/>
      <c r="C235" s="119"/>
      <c r="D235" s="119"/>
      <c r="E235" s="119"/>
      <c r="F235" s="119"/>
      <c r="G235" s="119"/>
    </row>
    <row r="236" spans="1:7">
      <c r="A236" s="119"/>
      <c r="B236" s="119"/>
      <c r="C236" s="119"/>
      <c r="D236" s="119"/>
      <c r="E236" s="119"/>
      <c r="F236" s="119"/>
      <c r="G236" s="119"/>
    </row>
    <row r="237" spans="1:7">
      <c r="A237" s="119"/>
      <c r="B237" s="119"/>
      <c r="C237" s="119"/>
      <c r="D237" s="119"/>
      <c r="E237" s="119"/>
      <c r="F237" s="119"/>
      <c r="G237" s="119"/>
    </row>
    <row r="238" spans="1:7">
      <c r="A238" s="119"/>
      <c r="B238" s="119"/>
      <c r="C238" s="119"/>
      <c r="D238" s="119"/>
      <c r="E238" s="119"/>
      <c r="F238" s="119"/>
      <c r="G238" s="119"/>
    </row>
    <row r="239" spans="1:7">
      <c r="A239" s="119"/>
      <c r="B239" s="119"/>
      <c r="C239" s="119"/>
      <c r="D239" s="119"/>
      <c r="E239" s="119"/>
      <c r="F239" s="119"/>
      <c r="G239" s="119"/>
    </row>
    <row r="240" spans="1:7">
      <c r="A240" s="119"/>
      <c r="B240" s="119"/>
      <c r="C240" s="119"/>
      <c r="D240" s="119"/>
      <c r="E240" s="119"/>
      <c r="F240" s="119"/>
      <c r="G240" s="119"/>
    </row>
    <row r="241" spans="1:7">
      <c r="A241" s="119"/>
      <c r="B241" s="119"/>
      <c r="C241" s="119"/>
      <c r="D241" s="119"/>
      <c r="E241" s="119"/>
      <c r="F241" s="119"/>
      <c r="G241" s="119"/>
    </row>
    <row r="242" spans="1:7">
      <c r="A242" s="119"/>
      <c r="B242" s="119"/>
      <c r="C242" s="119"/>
      <c r="D242" s="119"/>
      <c r="E242" s="119"/>
      <c r="F242" s="119"/>
      <c r="G242" s="119"/>
    </row>
    <row r="243" spans="1:7">
      <c r="A243" s="119"/>
      <c r="B243" s="119"/>
      <c r="C243" s="119"/>
      <c r="D243" s="119"/>
      <c r="E243" s="119"/>
      <c r="F243" s="119"/>
      <c r="G243" s="119"/>
    </row>
    <row r="244" spans="1:7">
      <c r="A244" s="119"/>
      <c r="B244" s="119"/>
      <c r="C244" s="119"/>
      <c r="D244" s="119"/>
      <c r="E244" s="119"/>
      <c r="F244" s="119"/>
      <c r="G244" s="119"/>
    </row>
    <row r="245" spans="1:7">
      <c r="A245" s="119"/>
      <c r="B245" s="119"/>
      <c r="C245" s="119"/>
      <c r="D245" s="119"/>
      <c r="E245" s="119"/>
      <c r="F245" s="119"/>
      <c r="G245" s="119"/>
    </row>
    <row r="246" spans="1:7">
      <c r="A246" s="119"/>
      <c r="B246" s="119"/>
      <c r="C246" s="119"/>
      <c r="D246" s="119"/>
      <c r="E246" s="119"/>
      <c r="F246" s="119"/>
      <c r="G246" s="119"/>
    </row>
    <row r="247" spans="1:7">
      <c r="A247" s="119"/>
      <c r="B247" s="119"/>
      <c r="C247" s="119"/>
      <c r="D247" s="119"/>
      <c r="E247" s="119"/>
      <c r="F247" s="119"/>
      <c r="G247" s="119"/>
    </row>
    <row r="248" spans="1:7">
      <c r="A248" s="119"/>
      <c r="B248" s="119"/>
      <c r="C248" s="119"/>
      <c r="D248" s="119"/>
      <c r="E248" s="119"/>
      <c r="F248" s="119"/>
      <c r="G248" s="119"/>
    </row>
    <row r="249" spans="1:7">
      <c r="A249" s="119"/>
      <c r="B249" s="119"/>
      <c r="C249" s="119"/>
      <c r="D249" s="119"/>
      <c r="E249" s="119"/>
      <c r="F249" s="119"/>
      <c r="G249" s="119"/>
    </row>
    <row r="250" spans="1:7">
      <c r="A250" s="119"/>
      <c r="B250" s="119"/>
      <c r="C250" s="119"/>
      <c r="D250" s="119"/>
      <c r="E250" s="119"/>
      <c r="F250" s="119"/>
      <c r="G250" s="119"/>
    </row>
    <row r="251" spans="1:7">
      <c r="A251" s="119"/>
      <c r="B251" s="119"/>
      <c r="C251" s="119"/>
      <c r="D251" s="119"/>
      <c r="E251" s="119"/>
      <c r="F251" s="119"/>
      <c r="G251" s="119"/>
    </row>
    <row r="252" spans="1:7">
      <c r="A252" s="119"/>
      <c r="B252" s="119"/>
      <c r="C252" s="119"/>
      <c r="D252" s="119"/>
      <c r="E252" s="119"/>
      <c r="F252" s="119"/>
      <c r="G252" s="119"/>
    </row>
    <row r="253" spans="1:7">
      <c r="A253" s="119"/>
      <c r="B253" s="119"/>
      <c r="C253" s="119"/>
      <c r="D253" s="119"/>
      <c r="E253" s="119"/>
      <c r="F253" s="119"/>
      <c r="G253" s="119"/>
    </row>
    <row r="254" spans="1:7">
      <c r="A254" s="119"/>
      <c r="B254" s="119"/>
      <c r="C254" s="119"/>
      <c r="D254" s="119"/>
      <c r="E254" s="119"/>
      <c r="F254" s="119"/>
      <c r="G254" s="119"/>
    </row>
    <row r="255" spans="1:7">
      <c r="A255" s="119"/>
      <c r="B255" s="119"/>
      <c r="C255" s="119"/>
      <c r="D255" s="119"/>
      <c r="E255" s="119"/>
      <c r="F255" s="119"/>
      <c r="G255" s="119"/>
    </row>
    <row r="256" spans="1:7">
      <c r="A256" s="119"/>
      <c r="B256" s="119"/>
      <c r="C256" s="119"/>
      <c r="D256" s="119"/>
      <c r="E256" s="119"/>
      <c r="F256" s="119"/>
      <c r="G256" s="119"/>
    </row>
    <row r="257" spans="1:7">
      <c r="A257" s="119"/>
      <c r="B257" s="119"/>
      <c r="C257" s="119"/>
      <c r="D257" s="119"/>
      <c r="E257" s="119"/>
      <c r="F257" s="119"/>
      <c r="G257" s="119"/>
    </row>
    <row r="258" spans="1:7">
      <c r="A258" s="119"/>
      <c r="B258" s="119"/>
      <c r="C258" s="119"/>
      <c r="D258" s="119"/>
      <c r="E258" s="119"/>
      <c r="F258" s="119"/>
      <c r="G258" s="119"/>
    </row>
    <row r="259" spans="1:7">
      <c r="A259" s="119"/>
      <c r="B259" s="119"/>
      <c r="C259" s="119"/>
      <c r="D259" s="119"/>
      <c r="E259" s="119"/>
      <c r="F259" s="119"/>
      <c r="G259" s="119"/>
    </row>
    <row r="260" spans="1:7">
      <c r="A260" s="119"/>
      <c r="B260" s="119"/>
      <c r="C260" s="119"/>
      <c r="D260" s="119"/>
      <c r="E260" s="119"/>
      <c r="F260" s="119"/>
      <c r="G260" s="119"/>
    </row>
    <row r="261" spans="1:7">
      <c r="A261" s="119"/>
      <c r="B261" s="119"/>
      <c r="C261" s="119"/>
      <c r="D261" s="119"/>
      <c r="E261" s="119"/>
      <c r="F261" s="119"/>
      <c r="G261" s="119"/>
    </row>
    <row r="262" spans="1:7">
      <c r="A262" s="119"/>
      <c r="B262" s="119"/>
      <c r="C262" s="119"/>
      <c r="D262" s="119"/>
      <c r="E262" s="119"/>
      <c r="F262" s="119"/>
      <c r="G262" s="119"/>
    </row>
    <row r="263" spans="1:7">
      <c r="A263" s="119"/>
      <c r="B263" s="119"/>
      <c r="C263" s="119"/>
      <c r="D263" s="119"/>
      <c r="E263" s="119"/>
      <c r="F263" s="119"/>
      <c r="G263" s="119"/>
    </row>
    <row r="264" spans="1:7">
      <c r="A264" s="119"/>
      <c r="B264" s="119"/>
      <c r="C264" s="119"/>
      <c r="D264" s="119"/>
      <c r="E264" s="119"/>
      <c r="F264" s="119"/>
      <c r="G264" s="119"/>
    </row>
    <row r="265" spans="1:7">
      <c r="A265" s="119"/>
      <c r="B265" s="119"/>
      <c r="C265" s="119"/>
      <c r="D265" s="119"/>
      <c r="E265" s="119"/>
      <c r="F265" s="119"/>
      <c r="G265" s="119"/>
    </row>
    <row r="266" spans="1:7">
      <c r="A266" s="119"/>
      <c r="B266" s="119"/>
      <c r="C266" s="119"/>
      <c r="D266" s="119"/>
      <c r="E266" s="119"/>
      <c r="F266" s="119"/>
      <c r="G266" s="119"/>
    </row>
    <row r="267" spans="1:7">
      <c r="A267" s="119"/>
      <c r="B267" s="119"/>
      <c r="C267" s="119"/>
      <c r="D267" s="119"/>
      <c r="E267" s="119"/>
      <c r="F267" s="119"/>
      <c r="G267" s="119"/>
    </row>
    <row r="268" spans="1:7">
      <c r="A268" s="119"/>
      <c r="B268" s="119"/>
      <c r="C268" s="119"/>
      <c r="D268" s="119"/>
      <c r="E268" s="119"/>
      <c r="F268" s="119"/>
      <c r="G268" s="119"/>
    </row>
    <row r="269" spans="1:7">
      <c r="A269" s="119"/>
      <c r="B269" s="119"/>
      <c r="C269" s="119"/>
      <c r="D269" s="119"/>
      <c r="E269" s="119"/>
      <c r="F269" s="119"/>
      <c r="G269" s="119"/>
    </row>
    <row r="270" spans="1:7">
      <c r="A270" s="119"/>
      <c r="B270" s="119"/>
      <c r="C270" s="119"/>
      <c r="D270" s="119"/>
      <c r="E270" s="119"/>
      <c r="F270" s="119"/>
      <c r="G270" s="119"/>
    </row>
    <row r="271" spans="1:7">
      <c r="A271" s="119"/>
      <c r="B271" s="119"/>
      <c r="C271" s="119"/>
      <c r="D271" s="119"/>
      <c r="E271" s="119"/>
      <c r="F271" s="119"/>
      <c r="G271" s="119"/>
    </row>
    <row r="272" spans="1:7">
      <c r="A272" s="119"/>
      <c r="B272" s="119"/>
      <c r="C272" s="119"/>
      <c r="D272" s="119"/>
      <c r="E272" s="119"/>
      <c r="F272" s="119"/>
      <c r="G272" s="119"/>
    </row>
    <row r="273" spans="1:7">
      <c r="A273" s="119"/>
      <c r="B273" s="119"/>
      <c r="C273" s="119"/>
      <c r="D273" s="119"/>
      <c r="E273" s="119"/>
      <c r="F273" s="119"/>
      <c r="G273" s="119"/>
    </row>
    <row r="274" spans="1:7">
      <c r="A274" s="119"/>
      <c r="B274" s="119"/>
      <c r="C274" s="119"/>
      <c r="D274" s="119"/>
      <c r="E274" s="119"/>
      <c r="F274" s="119"/>
      <c r="G274" s="119"/>
    </row>
    <row r="275" spans="1:7">
      <c r="A275" s="119"/>
      <c r="B275" s="119"/>
      <c r="C275" s="119"/>
      <c r="D275" s="119"/>
      <c r="E275" s="119"/>
      <c r="F275" s="119"/>
      <c r="G275" s="119"/>
    </row>
    <row r="276" spans="1:7">
      <c r="A276" s="119"/>
      <c r="B276" s="119"/>
      <c r="C276" s="119"/>
      <c r="D276" s="119"/>
      <c r="E276" s="119"/>
      <c r="F276" s="119"/>
      <c r="G276" s="119"/>
    </row>
    <row r="277" spans="1:7">
      <c r="A277" s="119"/>
      <c r="B277" s="119"/>
      <c r="C277" s="119"/>
      <c r="D277" s="119"/>
      <c r="E277" s="119"/>
      <c r="F277" s="119"/>
      <c r="G277" s="119"/>
    </row>
    <row r="278" spans="1:7">
      <c r="A278" s="119"/>
      <c r="B278" s="119"/>
      <c r="C278" s="119"/>
      <c r="D278" s="119"/>
      <c r="E278" s="119"/>
      <c r="F278" s="119"/>
      <c r="G278" s="119"/>
    </row>
    <row r="279" spans="1:7">
      <c r="A279" s="119"/>
      <c r="B279" s="119"/>
      <c r="C279" s="119"/>
      <c r="D279" s="119"/>
      <c r="E279" s="119"/>
      <c r="F279" s="119"/>
      <c r="G279" s="119"/>
    </row>
    <row r="280" spans="1:7">
      <c r="A280" s="119"/>
      <c r="B280" s="119"/>
      <c r="C280" s="119"/>
      <c r="D280" s="119"/>
      <c r="E280" s="119"/>
      <c r="F280" s="119"/>
      <c r="G280" s="119"/>
    </row>
    <row r="281" spans="1:7">
      <c r="A281" s="119"/>
      <c r="B281" s="119"/>
      <c r="C281" s="119"/>
      <c r="D281" s="119"/>
      <c r="E281" s="119"/>
      <c r="F281" s="119"/>
      <c r="G281" s="119"/>
    </row>
    <row r="282" spans="1:7">
      <c r="A282" s="119"/>
      <c r="B282" s="119"/>
      <c r="C282" s="119"/>
      <c r="D282" s="119"/>
      <c r="E282" s="119"/>
      <c r="F282" s="119"/>
      <c r="G282" s="119"/>
    </row>
    <row r="283" spans="1:7">
      <c r="A283" s="119"/>
      <c r="B283" s="119"/>
      <c r="C283" s="119"/>
      <c r="D283" s="119"/>
      <c r="E283" s="119"/>
      <c r="F283" s="119"/>
      <c r="G283" s="119"/>
    </row>
    <row r="284" spans="1:7">
      <c r="A284" s="119"/>
      <c r="B284" s="119"/>
      <c r="C284" s="119"/>
      <c r="D284" s="119"/>
      <c r="E284" s="119"/>
      <c r="F284" s="119"/>
      <c r="G284" s="119"/>
    </row>
    <row r="285" spans="1:7">
      <c r="A285" s="119"/>
      <c r="B285" s="119"/>
      <c r="C285" s="119"/>
      <c r="D285" s="119"/>
      <c r="E285" s="119"/>
      <c r="F285" s="119"/>
      <c r="G285" s="119"/>
    </row>
    <row r="286" spans="1:7">
      <c r="A286" s="119"/>
      <c r="B286" s="119"/>
      <c r="C286" s="119"/>
      <c r="D286" s="119"/>
      <c r="E286" s="119"/>
      <c r="F286" s="119"/>
      <c r="G286" s="119"/>
    </row>
    <row r="287" spans="1:7">
      <c r="A287" s="119"/>
      <c r="B287" s="119"/>
      <c r="C287" s="119"/>
      <c r="D287" s="119"/>
      <c r="E287" s="119"/>
      <c r="F287" s="119"/>
      <c r="G287" s="119"/>
    </row>
    <row r="288" spans="1:7">
      <c r="A288" s="119"/>
      <c r="B288" s="119"/>
      <c r="C288" s="119"/>
      <c r="D288" s="119"/>
      <c r="E288" s="119"/>
      <c r="F288" s="119"/>
      <c r="G288" s="119"/>
    </row>
    <row r="289" spans="1:7">
      <c r="A289" s="119"/>
      <c r="B289" s="119"/>
      <c r="C289" s="119"/>
      <c r="D289" s="119"/>
      <c r="E289" s="119"/>
      <c r="F289" s="119"/>
      <c r="G289" s="119"/>
    </row>
    <row r="290" spans="1:7">
      <c r="A290" s="119"/>
      <c r="B290" s="119"/>
      <c r="C290" s="119"/>
      <c r="D290" s="119"/>
      <c r="E290" s="119"/>
      <c r="F290" s="119"/>
      <c r="G290" s="119"/>
    </row>
    <row r="291" spans="1:7">
      <c r="A291" s="119"/>
      <c r="B291" s="119"/>
      <c r="C291" s="119"/>
      <c r="D291" s="119"/>
      <c r="E291" s="119"/>
      <c r="F291" s="119"/>
      <c r="G291" s="119"/>
    </row>
    <row r="292" spans="1:7">
      <c r="A292" s="119"/>
      <c r="B292" s="119"/>
      <c r="C292" s="119"/>
      <c r="D292" s="119"/>
      <c r="E292" s="119"/>
      <c r="F292" s="119"/>
      <c r="G292" s="119"/>
    </row>
    <row r="293" spans="1:7">
      <c r="A293" s="119"/>
      <c r="B293" s="119"/>
      <c r="C293" s="119"/>
      <c r="D293" s="119"/>
      <c r="E293" s="119"/>
      <c r="F293" s="119"/>
      <c r="G293" s="119"/>
    </row>
    <row r="294" spans="1:7">
      <c r="A294" s="119"/>
      <c r="B294" s="119"/>
      <c r="C294" s="119"/>
      <c r="D294" s="119"/>
      <c r="E294" s="119"/>
      <c r="F294" s="119"/>
      <c r="G294" s="119"/>
    </row>
    <row r="295" spans="1:7">
      <c r="A295" s="119"/>
      <c r="B295" s="119"/>
      <c r="C295" s="119"/>
      <c r="D295" s="119"/>
      <c r="E295" s="119"/>
      <c r="F295" s="119"/>
      <c r="G295" s="119"/>
    </row>
    <row r="296" spans="1:7">
      <c r="A296" s="119"/>
      <c r="B296" s="119"/>
      <c r="C296" s="119"/>
      <c r="D296" s="119"/>
      <c r="E296" s="119"/>
      <c r="F296" s="119"/>
      <c r="G296" s="119"/>
    </row>
    <row r="297" spans="1:7">
      <c r="A297" s="119"/>
      <c r="B297" s="119"/>
      <c r="C297" s="119"/>
      <c r="D297" s="119"/>
      <c r="E297" s="119"/>
      <c r="F297" s="119"/>
      <c r="G297" s="119"/>
    </row>
    <row r="298" spans="1:7">
      <c r="A298" s="119"/>
      <c r="B298" s="119"/>
      <c r="C298" s="119"/>
      <c r="D298" s="119"/>
      <c r="E298" s="119"/>
      <c r="F298" s="119"/>
      <c r="G298" s="119"/>
    </row>
    <row r="299" spans="1:7">
      <c r="A299" s="119"/>
      <c r="B299" s="119"/>
      <c r="C299" s="119"/>
      <c r="D299" s="119"/>
      <c r="E299" s="119"/>
      <c r="F299" s="119"/>
      <c r="G299" s="119"/>
    </row>
    <row r="300" spans="1:7">
      <c r="A300" s="119"/>
      <c r="B300" s="119"/>
      <c r="C300" s="119"/>
      <c r="D300" s="119"/>
      <c r="E300" s="119"/>
      <c r="F300" s="119"/>
      <c r="G300" s="119"/>
    </row>
    <row r="301" spans="1:7">
      <c r="A301" s="119"/>
      <c r="B301" s="119"/>
      <c r="C301" s="119"/>
      <c r="D301" s="119"/>
      <c r="E301" s="119"/>
      <c r="F301" s="119"/>
      <c r="G301" s="119"/>
    </row>
    <row r="302" spans="1:7">
      <c r="A302" s="119"/>
      <c r="B302" s="119"/>
      <c r="C302" s="119"/>
      <c r="D302" s="119"/>
      <c r="E302" s="119"/>
      <c r="F302" s="119"/>
      <c r="G302" s="119"/>
    </row>
    <row r="303" spans="1:7">
      <c r="A303" s="119"/>
      <c r="B303" s="119"/>
      <c r="C303" s="119"/>
      <c r="D303" s="119"/>
      <c r="E303" s="119"/>
      <c r="F303" s="119"/>
      <c r="G303" s="119"/>
    </row>
    <row r="304" spans="1:7">
      <c r="A304" s="119"/>
      <c r="B304" s="119"/>
      <c r="C304" s="119"/>
      <c r="D304" s="119"/>
      <c r="E304" s="119"/>
      <c r="F304" s="119"/>
      <c r="G304" s="119"/>
    </row>
    <row r="305" spans="1:7">
      <c r="A305" s="119"/>
      <c r="B305" s="119"/>
      <c r="C305" s="119"/>
      <c r="D305" s="119"/>
      <c r="E305" s="119"/>
      <c r="F305" s="119"/>
      <c r="G305" s="119"/>
    </row>
    <row r="306" spans="1:7">
      <c r="A306" s="119"/>
      <c r="B306" s="119"/>
      <c r="C306" s="119"/>
      <c r="D306" s="119"/>
      <c r="E306" s="119"/>
      <c r="F306" s="119"/>
      <c r="G306" s="119"/>
    </row>
    <row r="307" spans="1:7">
      <c r="A307" s="119"/>
      <c r="B307" s="119"/>
      <c r="C307" s="119"/>
      <c r="D307" s="119"/>
      <c r="E307" s="119"/>
      <c r="F307" s="119"/>
      <c r="G307" s="119"/>
    </row>
    <row r="308" spans="1:7">
      <c r="A308" s="119"/>
      <c r="B308" s="119"/>
      <c r="C308" s="119"/>
      <c r="D308" s="119"/>
      <c r="E308" s="119"/>
      <c r="F308" s="119"/>
      <c r="G308" s="119"/>
    </row>
    <row r="309" spans="1:7">
      <c r="A309" s="119"/>
      <c r="B309" s="119"/>
      <c r="C309" s="119"/>
      <c r="D309" s="119"/>
      <c r="E309" s="119"/>
      <c r="F309" s="119"/>
      <c r="G309" s="119"/>
    </row>
    <row r="310" spans="1:7">
      <c r="A310" s="119"/>
      <c r="B310" s="119"/>
      <c r="C310" s="119"/>
      <c r="D310" s="119"/>
      <c r="E310" s="119"/>
      <c r="F310" s="119"/>
      <c r="G310" s="119"/>
    </row>
    <row r="311" spans="1:7">
      <c r="A311" s="119"/>
      <c r="B311" s="119"/>
      <c r="C311" s="119"/>
      <c r="D311" s="119"/>
      <c r="E311" s="119"/>
      <c r="F311" s="119"/>
      <c r="G311" s="119"/>
    </row>
    <row r="312" spans="1:7">
      <c r="A312" s="119"/>
      <c r="B312" s="119"/>
      <c r="C312" s="119"/>
      <c r="D312" s="119"/>
      <c r="E312" s="119"/>
      <c r="F312" s="119"/>
      <c r="G312" s="119"/>
    </row>
    <row r="313" spans="1:7">
      <c r="A313" s="119"/>
      <c r="B313" s="119"/>
      <c r="C313" s="119"/>
      <c r="D313" s="119"/>
      <c r="E313" s="119"/>
      <c r="F313" s="119"/>
      <c r="G313" s="119"/>
    </row>
    <row r="314" spans="1:7">
      <c r="A314" s="119"/>
      <c r="B314" s="119"/>
      <c r="C314" s="119"/>
      <c r="D314" s="119"/>
      <c r="E314" s="119"/>
      <c r="F314" s="119"/>
      <c r="G314" s="119"/>
    </row>
    <row r="315" spans="1:7">
      <c r="A315" s="119"/>
      <c r="B315" s="119"/>
      <c r="C315" s="119"/>
      <c r="D315" s="119"/>
      <c r="E315" s="119"/>
      <c r="F315" s="119"/>
      <c r="G315" s="119"/>
    </row>
    <row r="316" spans="1:7">
      <c r="A316" s="119"/>
      <c r="B316" s="119"/>
      <c r="C316" s="119"/>
      <c r="D316" s="119"/>
      <c r="E316" s="119"/>
      <c r="F316" s="119"/>
      <c r="G316" s="119"/>
    </row>
    <row r="317" spans="1:7">
      <c r="A317" s="119"/>
      <c r="B317" s="119"/>
      <c r="C317" s="119"/>
      <c r="D317" s="119"/>
      <c r="E317" s="119"/>
      <c r="F317" s="119"/>
      <c r="G317" s="119"/>
    </row>
    <row r="318" spans="1:7">
      <c r="A318" s="119"/>
      <c r="B318" s="119"/>
      <c r="C318" s="119"/>
      <c r="D318" s="119"/>
      <c r="E318" s="119"/>
      <c r="F318" s="119"/>
      <c r="G318" s="119"/>
    </row>
    <row r="319" spans="1:7">
      <c r="A319" s="119"/>
      <c r="B319" s="119"/>
      <c r="C319" s="119"/>
      <c r="D319" s="119"/>
      <c r="E319" s="119"/>
      <c r="F319" s="119"/>
      <c r="G319" s="119"/>
    </row>
    <row r="320" spans="1:7">
      <c r="A320" s="119"/>
      <c r="B320" s="119"/>
      <c r="C320" s="119"/>
      <c r="D320" s="119"/>
      <c r="E320" s="119"/>
      <c r="F320" s="119"/>
      <c r="G320" s="119"/>
    </row>
    <row r="321" spans="1:7">
      <c r="A321" s="119"/>
      <c r="B321" s="119"/>
      <c r="C321" s="119"/>
      <c r="D321" s="119"/>
      <c r="E321" s="119"/>
      <c r="F321" s="119"/>
      <c r="G321" s="119"/>
    </row>
    <row r="322" spans="1:7">
      <c r="A322" s="119"/>
      <c r="B322" s="119"/>
      <c r="C322" s="119"/>
      <c r="D322" s="119"/>
      <c r="E322" s="119"/>
      <c r="F322" s="119"/>
      <c r="G322" s="119"/>
    </row>
    <row r="323" spans="1:7">
      <c r="A323" s="119"/>
      <c r="B323" s="119"/>
      <c r="C323" s="119"/>
      <c r="D323" s="119"/>
      <c r="E323" s="119"/>
      <c r="F323" s="119"/>
      <c r="G323" s="119"/>
    </row>
    <row r="324" spans="1:7">
      <c r="A324" s="119"/>
      <c r="B324" s="119"/>
      <c r="C324" s="119"/>
      <c r="D324" s="119"/>
      <c r="E324" s="119"/>
      <c r="F324" s="119"/>
      <c r="G324" s="119"/>
    </row>
    <row r="325" spans="1:7">
      <c r="A325" s="119"/>
      <c r="B325" s="119"/>
      <c r="C325" s="119"/>
      <c r="D325" s="119"/>
      <c r="E325" s="119"/>
      <c r="F325" s="119"/>
      <c r="G325" s="119"/>
    </row>
    <row r="326" spans="1:7">
      <c r="A326" s="119"/>
      <c r="B326" s="119"/>
      <c r="C326" s="119"/>
      <c r="D326" s="119"/>
      <c r="E326" s="119"/>
      <c r="F326" s="119"/>
      <c r="G326" s="119"/>
    </row>
    <row r="327" spans="1:7">
      <c r="A327" s="119"/>
      <c r="B327" s="119"/>
      <c r="C327" s="119"/>
      <c r="D327" s="119"/>
      <c r="E327" s="119"/>
      <c r="F327" s="119"/>
      <c r="G327" s="119"/>
    </row>
    <row r="328" spans="1:7">
      <c r="A328" s="119"/>
      <c r="B328" s="119"/>
      <c r="C328" s="119"/>
      <c r="D328" s="119"/>
      <c r="E328" s="119"/>
      <c r="F328" s="119"/>
      <c r="G328" s="119"/>
    </row>
    <row r="329" spans="1:7">
      <c r="A329" s="119"/>
      <c r="B329" s="119"/>
      <c r="C329" s="119"/>
      <c r="D329" s="119"/>
      <c r="E329" s="119"/>
      <c r="F329" s="119"/>
      <c r="G329" s="119"/>
    </row>
    <row r="330" spans="1:7">
      <c r="A330" s="119"/>
      <c r="B330" s="119"/>
      <c r="C330" s="119"/>
      <c r="D330" s="119"/>
      <c r="E330" s="119"/>
      <c r="F330" s="119"/>
      <c r="G330" s="119"/>
    </row>
    <row r="331" spans="1:7">
      <c r="A331" s="119"/>
      <c r="B331" s="119"/>
      <c r="C331" s="119"/>
      <c r="D331" s="119"/>
      <c r="E331" s="119"/>
      <c r="F331" s="119"/>
      <c r="G331" s="119"/>
    </row>
    <row r="332" spans="1:7">
      <c r="A332" s="119"/>
      <c r="B332" s="119"/>
      <c r="C332" s="119"/>
      <c r="D332" s="119"/>
      <c r="E332" s="119"/>
      <c r="F332" s="119"/>
      <c r="G332" s="119"/>
    </row>
    <row r="333" spans="1:7">
      <c r="A333" s="119"/>
      <c r="B333" s="119"/>
      <c r="C333" s="119"/>
      <c r="D333" s="119"/>
      <c r="E333" s="119"/>
      <c r="F333" s="119"/>
      <c r="G333" s="119"/>
    </row>
    <row r="334" spans="1:7">
      <c r="A334" s="119"/>
      <c r="B334" s="119"/>
      <c r="C334" s="119"/>
      <c r="D334" s="119"/>
      <c r="E334" s="119"/>
      <c r="F334" s="119"/>
      <c r="G334" s="119"/>
    </row>
    <row r="335" spans="1:7">
      <c r="A335" s="119"/>
      <c r="B335" s="119"/>
      <c r="C335" s="119"/>
      <c r="D335" s="119"/>
      <c r="E335" s="119"/>
      <c r="F335" s="119"/>
      <c r="G335" s="119"/>
    </row>
    <row r="336" spans="1:7">
      <c r="A336" s="119"/>
      <c r="B336" s="119"/>
      <c r="C336" s="119"/>
      <c r="D336" s="119"/>
      <c r="E336" s="119"/>
      <c r="F336" s="119"/>
      <c r="G336" s="119"/>
    </row>
    <row r="337" spans="1:7">
      <c r="A337" s="119"/>
      <c r="B337" s="119"/>
      <c r="C337" s="119"/>
      <c r="D337" s="119"/>
      <c r="E337" s="119"/>
      <c r="F337" s="119"/>
      <c r="G337" s="119"/>
    </row>
    <row r="338" spans="1:7">
      <c r="A338" s="119"/>
      <c r="B338" s="119"/>
      <c r="C338" s="119"/>
      <c r="D338" s="119"/>
      <c r="E338" s="119"/>
      <c r="F338" s="119"/>
      <c r="G338" s="119"/>
    </row>
    <row r="339" spans="1:7">
      <c r="A339" s="119"/>
      <c r="B339" s="119"/>
      <c r="C339" s="119"/>
      <c r="D339" s="119"/>
      <c r="E339" s="119"/>
      <c r="F339" s="119"/>
      <c r="G339" s="119"/>
    </row>
    <row r="340" spans="1:7">
      <c r="A340" s="119"/>
      <c r="B340" s="119"/>
      <c r="C340" s="119"/>
      <c r="D340" s="119"/>
      <c r="E340" s="119"/>
      <c r="F340" s="119"/>
      <c r="G340" s="119"/>
    </row>
    <row r="341" spans="1:7">
      <c r="A341" s="119"/>
      <c r="B341" s="119"/>
      <c r="C341" s="119"/>
      <c r="D341" s="119"/>
      <c r="E341" s="119"/>
      <c r="F341" s="119"/>
      <c r="G341" s="119"/>
    </row>
    <row r="342" spans="1:7">
      <c r="A342" s="119"/>
      <c r="B342" s="119"/>
      <c r="C342" s="119"/>
      <c r="D342" s="119"/>
      <c r="E342" s="119"/>
      <c r="F342" s="119"/>
      <c r="G342" s="119"/>
    </row>
    <row r="343" spans="1:7">
      <c r="A343" s="119"/>
      <c r="B343" s="119"/>
      <c r="C343" s="119"/>
      <c r="D343" s="119"/>
      <c r="E343" s="119"/>
      <c r="F343" s="119"/>
      <c r="G343" s="119"/>
    </row>
    <row r="344" spans="1:7">
      <c r="A344" s="119"/>
      <c r="B344" s="119"/>
      <c r="C344" s="119"/>
      <c r="D344" s="119"/>
      <c r="E344" s="119"/>
      <c r="F344" s="119"/>
      <c r="G344" s="119"/>
    </row>
    <row r="345" spans="1:7">
      <c r="A345" s="119"/>
      <c r="B345" s="119"/>
      <c r="C345" s="119"/>
      <c r="D345" s="119"/>
      <c r="E345" s="119"/>
      <c r="F345" s="119"/>
      <c r="G345" s="119"/>
    </row>
    <row r="346" spans="1:7">
      <c r="A346" s="119"/>
      <c r="B346" s="119"/>
      <c r="C346" s="119"/>
      <c r="D346" s="119"/>
      <c r="E346" s="119"/>
      <c r="F346" s="119"/>
      <c r="G346" s="119"/>
    </row>
    <row r="347" spans="1:7">
      <c r="A347" s="119"/>
      <c r="B347" s="119"/>
      <c r="C347" s="119"/>
      <c r="D347" s="119"/>
      <c r="E347" s="119"/>
      <c r="F347" s="119"/>
      <c r="G347" s="119"/>
    </row>
    <row r="348" spans="1:7">
      <c r="A348" s="119"/>
      <c r="B348" s="119"/>
      <c r="C348" s="119"/>
      <c r="D348" s="119"/>
      <c r="E348" s="119"/>
      <c r="F348" s="119"/>
      <c r="G348" s="119"/>
    </row>
    <row r="349" spans="1:7">
      <c r="A349" s="119"/>
      <c r="B349" s="119"/>
      <c r="C349" s="119"/>
      <c r="D349" s="119"/>
      <c r="E349" s="119"/>
      <c r="F349" s="119"/>
      <c r="G349" s="119"/>
    </row>
    <row r="350" spans="1:7">
      <c r="A350" s="119"/>
      <c r="B350" s="119"/>
      <c r="C350" s="119"/>
      <c r="D350" s="119"/>
      <c r="E350" s="119"/>
      <c r="F350" s="119"/>
      <c r="G350" s="119"/>
    </row>
    <row r="351" spans="1:7">
      <c r="A351" s="119"/>
      <c r="B351" s="119"/>
      <c r="C351" s="119"/>
      <c r="D351" s="119"/>
      <c r="E351" s="119"/>
      <c r="F351" s="119"/>
      <c r="G351" s="119"/>
    </row>
    <row r="352" spans="1:7">
      <c r="A352" s="119"/>
      <c r="B352" s="119"/>
      <c r="C352" s="119"/>
      <c r="D352" s="119"/>
      <c r="E352" s="119"/>
      <c r="F352" s="119"/>
      <c r="G352" s="119"/>
    </row>
    <row r="353" spans="1:7">
      <c r="A353" s="119"/>
      <c r="B353" s="119"/>
      <c r="C353" s="119"/>
      <c r="D353" s="119"/>
      <c r="E353" s="119"/>
      <c r="F353" s="119"/>
      <c r="G353" s="119"/>
    </row>
    <row r="354" spans="1:7">
      <c r="A354" s="119"/>
      <c r="B354" s="119"/>
      <c r="C354" s="119"/>
      <c r="D354" s="119"/>
      <c r="E354" s="119"/>
      <c r="F354" s="119"/>
      <c r="G354" s="119"/>
    </row>
    <row r="355" spans="1:7">
      <c r="A355" s="119"/>
      <c r="B355" s="119"/>
      <c r="C355" s="119"/>
      <c r="D355" s="119"/>
      <c r="E355" s="119"/>
      <c r="F355" s="119"/>
      <c r="G355" s="119"/>
    </row>
    <row r="356" spans="1:7">
      <c r="A356" s="119"/>
      <c r="B356" s="119"/>
      <c r="C356" s="119"/>
      <c r="D356" s="119"/>
      <c r="E356" s="119"/>
      <c r="F356" s="119"/>
      <c r="G356" s="119"/>
    </row>
    <row r="357" spans="1:7">
      <c r="A357" s="119"/>
      <c r="B357" s="119"/>
      <c r="C357" s="119"/>
      <c r="D357" s="119"/>
      <c r="E357" s="119"/>
      <c r="F357" s="119"/>
      <c r="G357" s="119"/>
    </row>
    <row r="358" spans="1:7">
      <c r="A358" s="119"/>
      <c r="B358" s="119"/>
      <c r="C358" s="119"/>
      <c r="D358" s="119"/>
      <c r="E358" s="119"/>
      <c r="F358" s="119"/>
      <c r="G358" s="119"/>
    </row>
    <row r="359" spans="1:7">
      <c r="A359" s="119"/>
      <c r="B359" s="119"/>
      <c r="C359" s="119"/>
      <c r="D359" s="119"/>
      <c r="E359" s="119"/>
      <c r="F359" s="119"/>
      <c r="G359" s="119"/>
    </row>
    <row r="360" spans="1:7">
      <c r="A360" s="119"/>
      <c r="B360" s="119"/>
      <c r="C360" s="119"/>
      <c r="D360" s="119"/>
      <c r="E360" s="119"/>
      <c r="F360" s="119"/>
      <c r="G360" s="119"/>
    </row>
    <row r="361" spans="1:7">
      <c r="A361" s="119"/>
      <c r="B361" s="119"/>
      <c r="C361" s="119"/>
      <c r="D361" s="119"/>
      <c r="E361" s="119"/>
      <c r="F361" s="119"/>
      <c r="G361" s="119"/>
    </row>
    <row r="362" spans="1:7">
      <c r="A362" s="119"/>
      <c r="B362" s="119"/>
      <c r="C362" s="119"/>
      <c r="D362" s="119"/>
      <c r="E362" s="119"/>
      <c r="F362" s="119"/>
      <c r="G362" s="119"/>
    </row>
    <row r="363" spans="1:7">
      <c r="A363" s="119"/>
      <c r="B363" s="119"/>
      <c r="C363" s="119"/>
      <c r="D363" s="119"/>
      <c r="E363" s="119"/>
      <c r="F363" s="119"/>
      <c r="G363" s="119"/>
    </row>
    <row r="364" spans="1:7">
      <c r="A364" s="119"/>
      <c r="B364" s="119"/>
      <c r="C364" s="119"/>
      <c r="D364" s="119"/>
      <c r="E364" s="119"/>
      <c r="F364" s="119"/>
      <c r="G364" s="119"/>
    </row>
    <row r="365" spans="1:7">
      <c r="A365" s="119"/>
      <c r="B365" s="119"/>
      <c r="C365" s="119"/>
      <c r="D365" s="119"/>
      <c r="E365" s="119"/>
      <c r="F365" s="119"/>
      <c r="G365" s="119"/>
    </row>
    <row r="366" spans="1:7">
      <c r="A366" s="119"/>
      <c r="B366" s="119"/>
      <c r="C366" s="119"/>
      <c r="D366" s="119"/>
      <c r="E366" s="119"/>
      <c r="F366" s="119"/>
      <c r="G366" s="119"/>
    </row>
    <row r="367" spans="1:7">
      <c r="A367" s="119"/>
      <c r="B367" s="119"/>
      <c r="C367" s="119"/>
      <c r="D367" s="119"/>
      <c r="E367" s="119"/>
      <c r="F367" s="119"/>
      <c r="G367" s="119"/>
    </row>
    <row r="368" spans="1:7">
      <c r="A368" s="119"/>
      <c r="B368" s="119"/>
      <c r="C368" s="119"/>
      <c r="D368" s="119"/>
      <c r="E368" s="119"/>
      <c r="F368" s="119"/>
      <c r="G368" s="119"/>
    </row>
    <row r="369" spans="1:7">
      <c r="A369" s="119"/>
      <c r="B369" s="119"/>
      <c r="C369" s="119"/>
      <c r="D369" s="119"/>
      <c r="E369" s="119"/>
      <c r="F369" s="119"/>
      <c r="G369" s="119"/>
    </row>
    <row r="370" spans="1:7">
      <c r="A370" s="119"/>
      <c r="B370" s="119"/>
      <c r="C370" s="119"/>
      <c r="D370" s="119"/>
      <c r="E370" s="119"/>
      <c r="F370" s="119"/>
      <c r="G370" s="119"/>
    </row>
    <row r="371" spans="1:7">
      <c r="A371" s="119"/>
      <c r="B371" s="119"/>
      <c r="C371" s="119"/>
      <c r="D371" s="119"/>
      <c r="E371" s="119"/>
      <c r="F371" s="119"/>
      <c r="G371" s="119"/>
    </row>
    <row r="372" spans="1:7">
      <c r="A372" s="119"/>
      <c r="B372" s="119"/>
      <c r="C372" s="119"/>
      <c r="D372" s="119"/>
      <c r="E372" s="119"/>
      <c r="F372" s="119"/>
      <c r="G372" s="119"/>
    </row>
    <row r="373" spans="1:7">
      <c r="A373" s="119"/>
      <c r="B373" s="119"/>
      <c r="C373" s="119"/>
      <c r="D373" s="119"/>
      <c r="E373" s="119"/>
      <c r="F373" s="119"/>
      <c r="G373" s="119"/>
    </row>
    <row r="374" spans="1:7">
      <c r="A374" s="119"/>
      <c r="B374" s="119"/>
      <c r="C374" s="119"/>
      <c r="D374" s="119"/>
      <c r="E374" s="119"/>
      <c r="F374" s="119"/>
      <c r="G374" s="119"/>
    </row>
    <row r="375" spans="1:7">
      <c r="A375" s="119"/>
      <c r="B375" s="119"/>
      <c r="C375" s="119"/>
      <c r="D375" s="119"/>
      <c r="E375" s="119"/>
      <c r="F375" s="119"/>
      <c r="G375" s="119"/>
    </row>
    <row r="376" spans="1:7">
      <c r="A376" s="119"/>
      <c r="B376" s="119"/>
      <c r="C376" s="119"/>
      <c r="D376" s="119"/>
      <c r="E376" s="119"/>
      <c r="F376" s="119"/>
      <c r="G376" s="119"/>
    </row>
    <row r="377" spans="1:7">
      <c r="A377" s="119"/>
      <c r="B377" s="119"/>
      <c r="C377" s="119"/>
      <c r="D377" s="119"/>
      <c r="E377" s="119"/>
      <c r="F377" s="119"/>
      <c r="G377" s="119"/>
    </row>
    <row r="378" spans="1:7">
      <c r="A378" s="119"/>
      <c r="B378" s="119"/>
      <c r="C378" s="119"/>
      <c r="D378" s="119"/>
      <c r="E378" s="119"/>
      <c r="F378" s="119"/>
      <c r="G378" s="119"/>
    </row>
    <row r="379" spans="1:7">
      <c r="A379" s="119"/>
      <c r="B379" s="119"/>
      <c r="C379" s="119"/>
      <c r="D379" s="119"/>
      <c r="E379" s="119"/>
      <c r="F379" s="119"/>
      <c r="G379" s="119"/>
    </row>
    <row r="380" spans="1:7">
      <c r="A380" s="119"/>
      <c r="B380" s="119"/>
      <c r="C380" s="119"/>
      <c r="D380" s="119"/>
      <c r="E380" s="119"/>
      <c r="F380" s="119"/>
      <c r="G380" s="119"/>
    </row>
    <row r="381" spans="1:7">
      <c r="A381" s="119"/>
      <c r="B381" s="119"/>
      <c r="C381" s="119"/>
      <c r="D381" s="119"/>
      <c r="E381" s="119"/>
      <c r="F381" s="119"/>
      <c r="G381" s="119"/>
    </row>
    <row r="382" spans="1:7">
      <c r="A382" s="119"/>
      <c r="B382" s="119"/>
      <c r="C382" s="119"/>
      <c r="D382" s="119"/>
      <c r="E382" s="119"/>
      <c r="F382" s="119"/>
      <c r="G382" s="119"/>
    </row>
    <row r="383" spans="1:7">
      <c r="A383" s="119"/>
      <c r="B383" s="119"/>
      <c r="C383" s="119"/>
      <c r="D383" s="119"/>
      <c r="E383" s="119"/>
      <c r="F383" s="119"/>
      <c r="G383" s="119"/>
    </row>
    <row r="384" spans="1:7">
      <c r="A384" s="119"/>
      <c r="B384" s="119"/>
      <c r="C384" s="119"/>
      <c r="D384" s="119"/>
      <c r="E384" s="119"/>
      <c r="F384" s="119"/>
      <c r="G384" s="119"/>
    </row>
    <row r="385" spans="1:7">
      <c r="A385" s="119"/>
      <c r="B385" s="119"/>
      <c r="C385" s="119"/>
      <c r="D385" s="119"/>
      <c r="E385" s="119"/>
      <c r="F385" s="119"/>
      <c r="G385" s="119"/>
    </row>
    <row r="386" spans="1:7">
      <c r="A386" s="119"/>
      <c r="B386" s="119"/>
      <c r="C386" s="119"/>
      <c r="D386" s="119"/>
      <c r="E386" s="119"/>
      <c r="F386" s="119"/>
      <c r="G386" s="119"/>
    </row>
    <row r="387" spans="1:7">
      <c r="A387" s="119"/>
      <c r="B387" s="119"/>
      <c r="C387" s="119"/>
      <c r="D387" s="119"/>
      <c r="E387" s="119"/>
      <c r="F387" s="119"/>
      <c r="G387" s="119"/>
    </row>
    <row r="388" spans="1:7">
      <c r="A388" s="119"/>
      <c r="B388" s="119"/>
      <c r="C388" s="119"/>
      <c r="D388" s="119"/>
      <c r="E388" s="119"/>
      <c r="F388" s="119"/>
      <c r="G388" s="119"/>
    </row>
    <row r="389" spans="1:7">
      <c r="A389" s="119"/>
      <c r="B389" s="119"/>
      <c r="C389" s="119"/>
      <c r="D389" s="119"/>
      <c r="E389" s="119"/>
      <c r="F389" s="119"/>
      <c r="G389" s="119"/>
    </row>
    <row r="390" spans="1:7">
      <c r="A390" s="119"/>
      <c r="B390" s="119"/>
      <c r="C390" s="119"/>
      <c r="D390" s="119"/>
      <c r="E390" s="119"/>
      <c r="F390" s="119"/>
      <c r="G390" s="119"/>
    </row>
    <row r="391" spans="1:7">
      <c r="A391" s="119"/>
      <c r="B391" s="119"/>
      <c r="C391" s="119"/>
      <c r="D391" s="119"/>
      <c r="E391" s="119"/>
      <c r="F391" s="119"/>
      <c r="G391" s="119"/>
    </row>
    <row r="392" spans="1:7">
      <c r="A392" s="119"/>
      <c r="B392" s="119"/>
      <c r="C392" s="119"/>
      <c r="D392" s="119"/>
      <c r="E392" s="119"/>
      <c r="F392" s="119"/>
      <c r="G392" s="119"/>
    </row>
    <row r="393" spans="1:7">
      <c r="A393" s="119"/>
      <c r="B393" s="119"/>
      <c r="C393" s="119"/>
      <c r="D393" s="119"/>
      <c r="E393" s="119"/>
      <c r="F393" s="119"/>
      <c r="G393" s="119"/>
    </row>
    <row r="394" spans="1:7">
      <c r="A394" s="119"/>
      <c r="B394" s="119"/>
      <c r="C394" s="119"/>
      <c r="D394" s="119"/>
      <c r="E394" s="119"/>
      <c r="F394" s="119"/>
      <c r="G394" s="119"/>
    </row>
    <row r="395" spans="1:7">
      <c r="A395" s="119"/>
      <c r="B395" s="119"/>
      <c r="C395" s="119"/>
      <c r="D395" s="119"/>
      <c r="E395" s="119"/>
      <c r="F395" s="119"/>
      <c r="G395" s="119"/>
    </row>
    <row r="396" spans="1:7">
      <c r="A396" s="119"/>
      <c r="B396" s="119"/>
      <c r="C396" s="119"/>
      <c r="D396" s="119"/>
      <c r="E396" s="119"/>
      <c r="F396" s="119"/>
      <c r="G396" s="119"/>
    </row>
    <row r="397" spans="1:7">
      <c r="A397" s="119"/>
      <c r="B397" s="119"/>
      <c r="C397" s="119"/>
      <c r="D397" s="119"/>
      <c r="E397" s="119"/>
      <c r="F397" s="119"/>
      <c r="G397" s="119"/>
    </row>
    <row r="398" spans="1:7">
      <c r="A398" s="119"/>
      <c r="B398" s="119"/>
      <c r="C398" s="119"/>
      <c r="D398" s="119"/>
      <c r="E398" s="119"/>
      <c r="F398" s="119"/>
      <c r="G398" s="119"/>
    </row>
    <row r="399" spans="1:7">
      <c r="A399" s="119"/>
      <c r="B399" s="119"/>
      <c r="C399" s="119"/>
      <c r="D399" s="119"/>
      <c r="E399" s="119"/>
      <c r="F399" s="119"/>
      <c r="G399" s="119"/>
    </row>
    <row r="400" spans="1:7">
      <c r="A400" s="119"/>
      <c r="B400" s="119"/>
      <c r="C400" s="119"/>
      <c r="D400" s="119"/>
      <c r="E400" s="119"/>
      <c r="F400" s="119"/>
      <c r="G400" s="119"/>
    </row>
    <row r="401" spans="1:7">
      <c r="A401" s="119"/>
      <c r="B401" s="119"/>
      <c r="C401" s="119"/>
      <c r="D401" s="119"/>
      <c r="E401" s="119"/>
      <c r="F401" s="119"/>
      <c r="G401" s="119"/>
    </row>
    <row r="402" spans="1:7">
      <c r="A402" s="119"/>
      <c r="B402" s="119"/>
      <c r="C402" s="119"/>
      <c r="D402" s="119"/>
      <c r="E402" s="119"/>
      <c r="F402" s="119"/>
      <c r="G402" s="119"/>
    </row>
    <row r="403" spans="1:7">
      <c r="A403" s="119"/>
      <c r="B403" s="119"/>
      <c r="C403" s="119"/>
      <c r="D403" s="119"/>
      <c r="E403" s="119"/>
      <c r="F403" s="119"/>
      <c r="G403" s="119"/>
    </row>
    <row r="404" spans="1:7">
      <c r="A404" s="119"/>
      <c r="B404" s="119"/>
      <c r="C404" s="119"/>
      <c r="D404" s="119"/>
      <c r="E404" s="119"/>
      <c r="F404" s="119"/>
      <c r="G404" s="119"/>
    </row>
    <row r="405" spans="1:7">
      <c r="A405" s="119"/>
      <c r="B405" s="119"/>
      <c r="C405" s="119"/>
      <c r="D405" s="119"/>
      <c r="E405" s="119"/>
      <c r="F405" s="119"/>
      <c r="G405" s="119"/>
    </row>
    <row r="406" spans="1:7">
      <c r="A406" s="119"/>
      <c r="B406" s="119"/>
      <c r="C406" s="119"/>
      <c r="D406" s="119"/>
      <c r="E406" s="119"/>
      <c r="F406" s="119"/>
      <c r="G406" s="119"/>
    </row>
    <row r="407" spans="1:7">
      <c r="A407" s="119"/>
      <c r="B407" s="119"/>
      <c r="C407" s="119"/>
      <c r="D407" s="119"/>
      <c r="E407" s="119"/>
      <c r="F407" s="119"/>
      <c r="G407" s="119"/>
    </row>
    <row r="408" spans="1:7">
      <c r="A408" s="119"/>
      <c r="B408" s="119"/>
      <c r="C408" s="119"/>
      <c r="D408" s="119"/>
      <c r="E408" s="119"/>
      <c r="F408" s="119"/>
      <c r="G408" s="119"/>
    </row>
    <row r="409" spans="1:7">
      <c r="A409" s="119"/>
      <c r="B409" s="119"/>
      <c r="C409" s="119"/>
      <c r="D409" s="119"/>
      <c r="E409" s="119"/>
      <c r="F409" s="119"/>
      <c r="G409" s="119"/>
    </row>
    <row r="410" spans="1:7">
      <c r="A410" s="119"/>
      <c r="B410" s="119"/>
      <c r="C410" s="119"/>
      <c r="D410" s="119"/>
      <c r="E410" s="119"/>
      <c r="F410" s="119"/>
      <c r="G410" s="119"/>
    </row>
    <row r="411" spans="1:7">
      <c r="A411" s="119"/>
      <c r="B411" s="119"/>
      <c r="C411" s="119"/>
      <c r="D411" s="119"/>
      <c r="E411" s="119"/>
      <c r="F411" s="119"/>
      <c r="G411" s="119"/>
    </row>
    <row r="412" spans="1:7">
      <c r="A412" s="119"/>
      <c r="B412" s="119"/>
      <c r="C412" s="119"/>
      <c r="D412" s="119"/>
      <c r="E412" s="119"/>
      <c r="F412" s="119"/>
      <c r="G412" s="119"/>
    </row>
    <row r="413" spans="1:7">
      <c r="A413" s="119"/>
      <c r="B413" s="119"/>
      <c r="C413" s="119"/>
      <c r="D413" s="119"/>
      <c r="E413" s="119"/>
      <c r="F413" s="119"/>
      <c r="G413" s="119"/>
    </row>
    <row r="414" spans="1:7">
      <c r="A414" s="119"/>
      <c r="B414" s="119"/>
      <c r="C414" s="119"/>
      <c r="D414" s="119"/>
      <c r="E414" s="119"/>
      <c r="F414" s="119"/>
      <c r="G414" s="119"/>
    </row>
    <row r="415" spans="1:7">
      <c r="A415" s="119"/>
      <c r="B415" s="119"/>
      <c r="C415" s="119"/>
      <c r="D415" s="119"/>
      <c r="E415" s="119"/>
      <c r="F415" s="119"/>
      <c r="G415" s="119"/>
    </row>
    <row r="416" spans="1:7">
      <c r="A416" s="119"/>
      <c r="B416" s="119"/>
      <c r="C416" s="119"/>
      <c r="D416" s="119"/>
      <c r="E416" s="119"/>
      <c r="F416" s="119"/>
      <c r="G416" s="119"/>
    </row>
    <row r="417" spans="1:7">
      <c r="A417" s="119"/>
      <c r="B417" s="119"/>
      <c r="C417" s="119"/>
      <c r="D417" s="119"/>
      <c r="E417" s="119"/>
      <c r="F417" s="119"/>
      <c r="G417" s="119"/>
    </row>
    <row r="418" spans="1:7">
      <c r="A418" s="119"/>
      <c r="B418" s="119"/>
      <c r="C418" s="119"/>
      <c r="D418" s="119"/>
      <c r="E418" s="119"/>
      <c r="F418" s="119"/>
      <c r="G418" s="119"/>
    </row>
    <row r="419" spans="1:7">
      <c r="A419" s="119"/>
      <c r="B419" s="119"/>
      <c r="C419" s="119"/>
      <c r="D419" s="119"/>
      <c r="E419" s="119"/>
      <c r="F419" s="119"/>
      <c r="G419" s="119"/>
    </row>
    <row r="420" spans="1:7">
      <c r="A420" s="119"/>
      <c r="B420" s="119"/>
      <c r="C420" s="119"/>
      <c r="D420" s="119"/>
      <c r="E420" s="119"/>
      <c r="F420" s="119"/>
      <c r="G420" s="119"/>
    </row>
    <row r="421" spans="1:7">
      <c r="A421" s="119"/>
      <c r="B421" s="119"/>
      <c r="C421" s="119"/>
      <c r="D421" s="119"/>
      <c r="E421" s="119"/>
      <c r="F421" s="119"/>
      <c r="G421" s="119"/>
    </row>
    <row r="422" spans="1:7">
      <c r="A422" s="119"/>
      <c r="B422" s="119"/>
      <c r="C422" s="119"/>
      <c r="D422" s="119"/>
      <c r="E422" s="119"/>
      <c r="F422" s="119"/>
      <c r="G422" s="119"/>
    </row>
    <row r="423" spans="1:7">
      <c r="A423" s="119"/>
      <c r="B423" s="119"/>
      <c r="C423" s="119"/>
      <c r="D423" s="119"/>
      <c r="E423" s="119"/>
      <c r="F423" s="119"/>
      <c r="G423" s="119"/>
    </row>
    <row r="424" spans="1:7">
      <c r="A424" s="119"/>
      <c r="B424" s="119"/>
      <c r="C424" s="119"/>
      <c r="D424" s="119"/>
      <c r="E424" s="119"/>
      <c r="F424" s="119"/>
      <c r="G424" s="119"/>
    </row>
    <row r="425" spans="1:7">
      <c r="A425" s="119"/>
      <c r="B425" s="119"/>
      <c r="C425" s="119"/>
      <c r="D425" s="119"/>
      <c r="E425" s="119"/>
      <c r="F425" s="119"/>
      <c r="G425" s="119"/>
    </row>
    <row r="426" spans="1:7">
      <c r="A426" s="119"/>
      <c r="B426" s="119"/>
      <c r="C426" s="119"/>
      <c r="D426" s="119"/>
      <c r="E426" s="119"/>
      <c r="F426" s="119"/>
      <c r="G426" s="119"/>
    </row>
    <row r="427" spans="1:7">
      <c r="A427" s="119"/>
      <c r="B427" s="119"/>
      <c r="C427" s="119"/>
      <c r="D427" s="119"/>
      <c r="E427" s="119"/>
      <c r="F427" s="119"/>
      <c r="G427" s="119"/>
    </row>
    <row r="428" spans="1:7">
      <c r="A428" s="119"/>
      <c r="B428" s="119"/>
      <c r="C428" s="119"/>
      <c r="D428" s="119"/>
      <c r="E428" s="119"/>
      <c r="F428" s="119"/>
      <c r="G428" s="119"/>
    </row>
    <row r="429" spans="1:7">
      <c r="A429" s="119"/>
      <c r="B429" s="119"/>
      <c r="C429" s="119"/>
      <c r="D429" s="119"/>
      <c r="E429" s="119"/>
      <c r="F429" s="119"/>
      <c r="G429" s="119"/>
    </row>
    <row r="430" spans="1:7">
      <c r="A430" s="119"/>
      <c r="B430" s="119"/>
      <c r="C430" s="119"/>
      <c r="D430" s="119"/>
      <c r="E430" s="119"/>
      <c r="F430" s="119"/>
      <c r="G430" s="119"/>
    </row>
    <row r="431" spans="1:7">
      <c r="A431" s="119"/>
      <c r="B431" s="119"/>
      <c r="C431" s="119"/>
      <c r="D431" s="119"/>
      <c r="E431" s="119"/>
      <c r="F431" s="119"/>
      <c r="G431" s="119"/>
    </row>
    <row r="432" spans="1:7">
      <c r="A432" s="119"/>
      <c r="B432" s="119"/>
      <c r="C432" s="119"/>
      <c r="D432" s="119"/>
      <c r="E432" s="119"/>
      <c r="F432" s="119"/>
      <c r="G432" s="119"/>
    </row>
    <row r="433" spans="1:7">
      <c r="A433" s="119"/>
      <c r="B433" s="119"/>
      <c r="C433" s="119"/>
      <c r="D433" s="119"/>
      <c r="E433" s="119"/>
      <c r="F433" s="119"/>
      <c r="G433" s="119"/>
    </row>
    <row r="434" spans="1:7">
      <c r="A434" s="119"/>
      <c r="B434" s="119"/>
      <c r="C434" s="119"/>
      <c r="D434" s="119"/>
      <c r="E434" s="119"/>
      <c r="F434" s="119"/>
      <c r="G434" s="119"/>
    </row>
    <row r="435" spans="1:7">
      <c r="A435" s="119"/>
      <c r="B435" s="119"/>
      <c r="C435" s="119"/>
      <c r="D435" s="119"/>
      <c r="E435" s="119"/>
      <c r="F435" s="119"/>
      <c r="G435" s="119"/>
    </row>
    <row r="436" spans="1:7">
      <c r="A436" s="119"/>
      <c r="B436" s="119"/>
      <c r="C436" s="119"/>
      <c r="D436" s="119"/>
      <c r="E436" s="119"/>
      <c r="F436" s="119"/>
      <c r="G436" s="119"/>
    </row>
    <row r="437" spans="1:7">
      <c r="A437" s="119"/>
      <c r="B437" s="119"/>
      <c r="C437" s="119"/>
      <c r="D437" s="119"/>
      <c r="E437" s="119"/>
      <c r="F437" s="119"/>
      <c r="G437" s="119"/>
    </row>
    <row r="438" spans="1:7">
      <c r="A438" s="119"/>
      <c r="B438" s="119"/>
      <c r="C438" s="119"/>
      <c r="D438" s="119"/>
      <c r="E438" s="119"/>
      <c r="F438" s="119"/>
      <c r="G438" s="119"/>
    </row>
    <row r="439" spans="1:7">
      <c r="A439" s="119"/>
      <c r="B439" s="119"/>
      <c r="C439" s="119"/>
      <c r="D439" s="119"/>
      <c r="E439" s="119"/>
      <c r="F439" s="119"/>
      <c r="G439" s="119"/>
    </row>
    <row r="440" spans="1:7">
      <c r="A440" s="119"/>
      <c r="B440" s="119"/>
      <c r="C440" s="119"/>
      <c r="D440" s="119"/>
      <c r="E440" s="119"/>
      <c r="F440" s="119"/>
      <c r="G440" s="119"/>
    </row>
    <row r="441" spans="1:7">
      <c r="A441" s="119"/>
      <c r="B441" s="119"/>
      <c r="C441" s="119"/>
      <c r="D441" s="119"/>
      <c r="E441" s="119"/>
      <c r="F441" s="119"/>
      <c r="G441" s="119"/>
    </row>
    <row r="442" spans="1:7">
      <c r="A442" s="119"/>
      <c r="B442" s="119"/>
      <c r="C442" s="119"/>
      <c r="D442" s="119"/>
      <c r="E442" s="119"/>
      <c r="F442" s="119"/>
      <c r="G442" s="119"/>
    </row>
    <row r="443" spans="1:7">
      <c r="A443" s="119"/>
      <c r="B443" s="119"/>
      <c r="C443" s="119"/>
      <c r="D443" s="119"/>
      <c r="E443" s="119"/>
      <c r="F443" s="119"/>
      <c r="G443" s="119"/>
    </row>
    <row r="444" spans="1:7">
      <c r="A444" s="119"/>
      <c r="B444" s="119"/>
      <c r="C444" s="119"/>
      <c r="D444" s="119"/>
      <c r="E444" s="119"/>
      <c r="F444" s="119"/>
      <c r="G444" s="119"/>
    </row>
    <row r="445" spans="1:7">
      <c r="A445" s="119"/>
      <c r="B445" s="119"/>
      <c r="C445" s="119"/>
      <c r="D445" s="119"/>
      <c r="E445" s="119"/>
      <c r="F445" s="119"/>
      <c r="G445" s="119"/>
    </row>
    <row r="446" spans="1:7">
      <c r="A446" s="119"/>
      <c r="B446" s="119"/>
      <c r="C446" s="119"/>
      <c r="D446" s="119"/>
      <c r="E446" s="119"/>
      <c r="F446" s="119"/>
      <c r="G446" s="119"/>
    </row>
    <row r="447" spans="1:7">
      <c r="A447" s="119"/>
      <c r="B447" s="119"/>
      <c r="C447" s="119"/>
      <c r="D447" s="119"/>
      <c r="E447" s="119"/>
      <c r="F447" s="119"/>
      <c r="G447" s="119"/>
    </row>
    <row r="448" spans="1:7">
      <c r="A448" s="119"/>
      <c r="B448" s="119"/>
      <c r="C448" s="119"/>
      <c r="D448" s="119"/>
      <c r="E448" s="119"/>
      <c r="F448" s="119"/>
      <c r="G448" s="119"/>
    </row>
    <row r="449" spans="1:7">
      <c r="A449" s="119"/>
      <c r="B449" s="119"/>
      <c r="C449" s="119"/>
      <c r="D449" s="119"/>
      <c r="E449" s="119"/>
      <c r="F449" s="119"/>
      <c r="G449" s="119"/>
    </row>
    <row r="450" spans="1:7">
      <c r="A450" s="119"/>
      <c r="B450" s="119"/>
      <c r="C450" s="119"/>
      <c r="D450" s="119"/>
      <c r="E450" s="119"/>
      <c r="F450" s="119"/>
      <c r="G450" s="119"/>
    </row>
    <row r="451" spans="1:7">
      <c r="A451" s="119"/>
      <c r="B451" s="119"/>
      <c r="C451" s="119"/>
      <c r="D451" s="119"/>
      <c r="E451" s="119"/>
      <c r="F451" s="119"/>
      <c r="G451" s="119"/>
    </row>
    <row r="452" spans="1:7">
      <c r="A452" s="119"/>
      <c r="B452" s="119"/>
      <c r="C452" s="119"/>
      <c r="D452" s="119"/>
      <c r="E452" s="119"/>
      <c r="F452" s="119"/>
      <c r="G452" s="119"/>
    </row>
    <row r="453" spans="1:7">
      <c r="A453" s="119"/>
      <c r="B453" s="119"/>
      <c r="C453" s="119"/>
      <c r="D453" s="119"/>
      <c r="E453" s="119"/>
      <c r="F453" s="119"/>
      <c r="G453" s="119"/>
    </row>
    <row r="454" spans="1:7">
      <c r="A454" s="119"/>
      <c r="B454" s="119"/>
      <c r="C454" s="119"/>
      <c r="D454" s="119"/>
      <c r="E454" s="119"/>
      <c r="F454" s="119"/>
      <c r="G454" s="119"/>
    </row>
    <row r="455" spans="1:7">
      <c r="A455" s="119"/>
      <c r="B455" s="119"/>
      <c r="C455" s="119"/>
      <c r="D455" s="119"/>
      <c r="E455" s="119"/>
      <c r="F455" s="119"/>
      <c r="G455" s="119"/>
    </row>
    <row r="456" spans="1:7">
      <c r="A456" s="119"/>
      <c r="B456" s="119"/>
      <c r="C456" s="119"/>
      <c r="D456" s="119"/>
      <c r="E456" s="119"/>
      <c r="F456" s="119"/>
      <c r="G456" s="119"/>
    </row>
    <row r="457" spans="1:7">
      <c r="A457" s="119"/>
      <c r="B457" s="119"/>
      <c r="C457" s="119"/>
      <c r="D457" s="119"/>
      <c r="E457" s="119"/>
      <c r="F457" s="119"/>
      <c r="G457" s="119"/>
    </row>
    <row r="458" spans="1:7">
      <c r="A458" s="119"/>
      <c r="B458" s="119"/>
      <c r="C458" s="119"/>
      <c r="D458" s="119"/>
      <c r="E458" s="119"/>
      <c r="F458" s="119"/>
      <c r="G458" s="119"/>
    </row>
    <row r="459" spans="1:7">
      <c r="A459" s="119"/>
      <c r="B459" s="119"/>
      <c r="C459" s="119"/>
      <c r="D459" s="119"/>
      <c r="E459" s="119"/>
      <c r="F459" s="119"/>
      <c r="G459" s="119"/>
    </row>
    <row r="460" spans="1:7">
      <c r="A460" s="119"/>
      <c r="B460" s="119"/>
      <c r="C460" s="119"/>
      <c r="D460" s="119"/>
      <c r="E460" s="119"/>
      <c r="F460" s="119"/>
      <c r="G460" s="119"/>
    </row>
    <row r="461" spans="1:7">
      <c r="A461" s="119"/>
      <c r="B461" s="119"/>
      <c r="C461" s="119"/>
      <c r="D461" s="119"/>
      <c r="E461" s="119"/>
      <c r="F461" s="119"/>
      <c r="G461" s="119"/>
    </row>
    <row r="462" spans="1:7">
      <c r="A462" s="119"/>
      <c r="B462" s="119"/>
      <c r="C462" s="119"/>
      <c r="D462" s="119"/>
      <c r="E462" s="119"/>
      <c r="F462" s="119"/>
      <c r="G462" s="119"/>
    </row>
    <row r="463" spans="1:7">
      <c r="A463" s="119"/>
      <c r="B463" s="119"/>
      <c r="C463" s="119"/>
      <c r="D463" s="119"/>
      <c r="E463" s="119"/>
      <c r="F463" s="119"/>
      <c r="G463" s="119"/>
    </row>
    <row r="464" spans="1:7">
      <c r="A464" s="119"/>
      <c r="B464" s="119"/>
      <c r="C464" s="119"/>
      <c r="D464" s="119"/>
      <c r="E464" s="119"/>
      <c r="F464" s="119"/>
      <c r="G464" s="119"/>
    </row>
    <row r="465" spans="1:7">
      <c r="A465" s="119"/>
      <c r="B465" s="119"/>
      <c r="C465" s="119"/>
      <c r="D465" s="119"/>
      <c r="E465" s="119"/>
      <c r="F465" s="119"/>
      <c r="G465" s="119"/>
    </row>
    <row r="466" spans="1:7">
      <c r="A466" s="119"/>
      <c r="B466" s="119"/>
      <c r="C466" s="119"/>
      <c r="D466" s="119"/>
      <c r="E466" s="119"/>
      <c r="F466" s="119"/>
      <c r="G466" s="119"/>
    </row>
    <row r="467" spans="1:7">
      <c r="A467" s="119"/>
      <c r="B467" s="119"/>
      <c r="C467" s="119"/>
      <c r="D467" s="119"/>
      <c r="E467" s="119"/>
      <c r="F467" s="119"/>
      <c r="G467" s="119"/>
    </row>
    <row r="468" spans="1:7">
      <c r="A468" s="119"/>
      <c r="B468" s="119"/>
      <c r="C468" s="119"/>
      <c r="D468" s="119"/>
      <c r="E468" s="119"/>
      <c r="F468" s="119"/>
      <c r="G468" s="119"/>
    </row>
    <row r="469" spans="1:7">
      <c r="A469" s="119"/>
      <c r="B469" s="119"/>
      <c r="C469" s="119"/>
      <c r="D469" s="119"/>
      <c r="E469" s="119"/>
      <c r="F469" s="119"/>
      <c r="G469" s="119"/>
    </row>
    <row r="470" spans="1:7">
      <c r="A470" s="119"/>
      <c r="B470" s="119"/>
      <c r="C470" s="119"/>
      <c r="D470" s="119"/>
      <c r="E470" s="119"/>
      <c r="F470" s="119"/>
      <c r="G470" s="119"/>
    </row>
    <row r="471" spans="1:7">
      <c r="A471" s="119"/>
      <c r="B471" s="119"/>
      <c r="C471" s="119"/>
      <c r="D471" s="119"/>
      <c r="E471" s="119"/>
      <c r="F471" s="119"/>
      <c r="G471" s="119"/>
    </row>
    <row r="472" spans="1:7">
      <c r="A472" s="119"/>
      <c r="B472" s="119"/>
      <c r="C472" s="119"/>
      <c r="D472" s="119"/>
      <c r="E472" s="119"/>
      <c r="F472" s="119"/>
      <c r="G472" s="119"/>
    </row>
    <row r="473" spans="1:7">
      <c r="A473" s="119"/>
      <c r="B473" s="119"/>
      <c r="C473" s="119"/>
      <c r="D473" s="119"/>
      <c r="E473" s="119"/>
      <c r="F473" s="119"/>
      <c r="G473" s="119"/>
    </row>
    <row r="474" spans="1:7">
      <c r="A474" s="119"/>
      <c r="B474" s="119"/>
      <c r="C474" s="119"/>
      <c r="D474" s="119"/>
      <c r="E474" s="119"/>
      <c r="F474" s="119"/>
      <c r="G474" s="119"/>
    </row>
    <row r="475" spans="1:7">
      <c r="A475" s="119"/>
      <c r="B475" s="119"/>
      <c r="C475" s="119"/>
      <c r="D475" s="119"/>
      <c r="E475" s="119"/>
      <c r="F475" s="119"/>
      <c r="G475" s="119"/>
    </row>
    <row r="476" spans="1:7">
      <c r="A476" s="119"/>
      <c r="B476" s="119"/>
      <c r="C476" s="119"/>
      <c r="D476" s="119"/>
      <c r="E476" s="119"/>
      <c r="F476" s="119"/>
      <c r="G476" s="119"/>
    </row>
    <row r="477" spans="1:7">
      <c r="A477" s="119"/>
      <c r="B477" s="119"/>
      <c r="C477" s="119"/>
      <c r="D477" s="119"/>
      <c r="E477" s="119"/>
      <c r="F477" s="119"/>
      <c r="G477" s="119"/>
    </row>
    <row r="478" spans="1:7">
      <c r="A478" s="119"/>
      <c r="B478" s="119"/>
      <c r="C478" s="119"/>
      <c r="D478" s="119"/>
      <c r="E478" s="119"/>
      <c r="F478" s="119"/>
      <c r="G478" s="119"/>
    </row>
    <row r="479" spans="1:7">
      <c r="A479" s="119"/>
      <c r="B479" s="119"/>
      <c r="C479" s="119"/>
      <c r="D479" s="119"/>
      <c r="E479" s="119"/>
      <c r="F479" s="119"/>
      <c r="G479" s="119"/>
    </row>
    <row r="480" spans="1:7">
      <c r="A480" s="119"/>
      <c r="B480" s="119"/>
      <c r="C480" s="119"/>
      <c r="D480" s="119"/>
      <c r="E480" s="119"/>
      <c r="F480" s="119"/>
      <c r="G480" s="119"/>
    </row>
    <row r="481" spans="1:7">
      <c r="A481" s="119"/>
      <c r="B481" s="119"/>
      <c r="C481" s="119"/>
      <c r="D481" s="119"/>
      <c r="E481" s="119"/>
      <c r="F481" s="119"/>
      <c r="G481" s="119"/>
    </row>
    <row r="482" spans="1:7">
      <c r="A482" s="119"/>
      <c r="B482" s="119"/>
      <c r="C482" s="119"/>
      <c r="D482" s="119"/>
      <c r="E482" s="119"/>
      <c r="F482" s="119"/>
      <c r="G482" s="119"/>
    </row>
    <row r="483" spans="1:7">
      <c r="A483" s="119"/>
      <c r="B483" s="119"/>
      <c r="C483" s="119"/>
      <c r="D483" s="119"/>
      <c r="E483" s="119"/>
      <c r="F483" s="119"/>
      <c r="G483" s="119"/>
    </row>
    <row r="484" spans="1:7">
      <c r="A484" s="119"/>
      <c r="B484" s="119"/>
      <c r="C484" s="119"/>
      <c r="D484" s="119"/>
      <c r="E484" s="119"/>
      <c r="F484" s="119"/>
      <c r="G484" s="119"/>
    </row>
    <row r="485" spans="1:7">
      <c r="A485" s="119"/>
      <c r="B485" s="119"/>
      <c r="C485" s="119"/>
      <c r="D485" s="119"/>
      <c r="E485" s="119"/>
      <c r="F485" s="119"/>
      <c r="G485" s="119"/>
    </row>
    <row r="486" spans="1:7">
      <c r="A486" s="119"/>
      <c r="B486" s="119"/>
      <c r="C486" s="119"/>
      <c r="D486" s="119"/>
      <c r="E486" s="119"/>
      <c r="F486" s="119"/>
      <c r="G486" s="119"/>
    </row>
    <row r="487" spans="1:7">
      <c r="A487" s="119"/>
      <c r="B487" s="119"/>
      <c r="C487" s="119"/>
      <c r="D487" s="119"/>
      <c r="E487" s="119"/>
      <c r="F487" s="119"/>
      <c r="G487" s="119"/>
    </row>
    <row r="488" spans="1:7">
      <c r="A488" s="119"/>
      <c r="B488" s="119"/>
      <c r="C488" s="119"/>
      <c r="D488" s="119"/>
      <c r="E488" s="119"/>
      <c r="F488" s="119"/>
      <c r="G488" s="119"/>
    </row>
    <row r="489" spans="1:7">
      <c r="A489" s="119"/>
      <c r="B489" s="119"/>
      <c r="C489" s="119"/>
      <c r="D489" s="119"/>
      <c r="E489" s="119"/>
      <c r="F489" s="119"/>
      <c r="G489" s="119"/>
    </row>
    <row r="490" spans="1:7">
      <c r="A490" s="119"/>
      <c r="B490" s="119"/>
      <c r="C490" s="119"/>
      <c r="D490" s="119"/>
      <c r="E490" s="119"/>
      <c r="F490" s="119"/>
      <c r="G490" s="119"/>
    </row>
    <row r="491" spans="1:7">
      <c r="A491" s="119"/>
      <c r="B491" s="119"/>
      <c r="C491" s="119"/>
      <c r="D491" s="119"/>
      <c r="E491" s="119"/>
      <c r="F491" s="119"/>
      <c r="G491" s="119"/>
    </row>
    <row r="492" spans="1:7">
      <c r="A492" s="119"/>
      <c r="B492" s="119"/>
      <c r="C492" s="119"/>
      <c r="D492" s="119"/>
      <c r="E492" s="119"/>
      <c r="F492" s="119"/>
      <c r="G492" s="119"/>
    </row>
    <row r="493" spans="1:7">
      <c r="A493" s="119"/>
      <c r="B493" s="119"/>
      <c r="C493" s="119"/>
      <c r="D493" s="119"/>
      <c r="E493" s="119"/>
      <c r="F493" s="119"/>
      <c r="G493" s="119"/>
    </row>
    <row r="494" spans="1:7">
      <c r="A494" s="119"/>
      <c r="B494" s="119"/>
      <c r="C494" s="119"/>
      <c r="D494" s="119"/>
      <c r="E494" s="119"/>
      <c r="F494" s="119"/>
      <c r="G494" s="119"/>
    </row>
    <row r="495" spans="1:7">
      <c r="A495" s="119"/>
      <c r="B495" s="119"/>
      <c r="C495" s="119"/>
      <c r="D495" s="119"/>
      <c r="E495" s="119"/>
      <c r="F495" s="119"/>
      <c r="G495" s="119"/>
    </row>
    <row r="496" spans="1:7">
      <c r="A496" s="119"/>
      <c r="B496" s="119"/>
      <c r="C496" s="119"/>
      <c r="D496" s="119"/>
      <c r="E496" s="119"/>
      <c r="F496" s="119"/>
      <c r="G496" s="119"/>
    </row>
    <row r="497" spans="1:7">
      <c r="A497" s="119"/>
      <c r="B497" s="119"/>
      <c r="C497" s="119"/>
      <c r="D497" s="119"/>
      <c r="E497" s="119"/>
      <c r="F497" s="119"/>
      <c r="G497" s="119"/>
    </row>
    <row r="498" spans="1:7">
      <c r="A498" s="119"/>
      <c r="B498" s="119"/>
      <c r="C498" s="119"/>
      <c r="D498" s="119"/>
      <c r="E498" s="119"/>
      <c r="F498" s="119"/>
      <c r="G498" s="119"/>
    </row>
    <row r="499" spans="1:7">
      <c r="A499" s="119"/>
      <c r="B499" s="119"/>
      <c r="C499" s="119"/>
      <c r="D499" s="119"/>
      <c r="E499" s="119"/>
      <c r="F499" s="119"/>
      <c r="G499" s="119"/>
    </row>
    <row r="500" spans="1:7">
      <c r="A500" s="119"/>
      <c r="B500" s="119"/>
      <c r="C500" s="119"/>
      <c r="D500" s="119"/>
      <c r="E500" s="119"/>
      <c r="F500" s="119"/>
      <c r="G500" s="119"/>
    </row>
    <row r="501" spans="1:7">
      <c r="A501" s="119"/>
      <c r="B501" s="119"/>
      <c r="C501" s="119"/>
      <c r="D501" s="119"/>
      <c r="E501" s="119"/>
      <c r="F501" s="119"/>
      <c r="G501" s="119"/>
    </row>
    <row r="502" spans="1:7">
      <c r="A502" s="119"/>
      <c r="B502" s="119"/>
      <c r="C502" s="119"/>
      <c r="D502" s="119"/>
      <c r="E502" s="119"/>
      <c r="F502" s="119"/>
      <c r="G502" s="119"/>
    </row>
    <row r="503" spans="1:7">
      <c r="A503" s="119"/>
      <c r="B503" s="119"/>
      <c r="C503" s="119"/>
      <c r="D503" s="119"/>
      <c r="E503" s="119"/>
      <c r="F503" s="119"/>
      <c r="G503" s="119"/>
    </row>
    <row r="504" spans="1:7">
      <c r="A504" s="119"/>
      <c r="B504" s="119"/>
      <c r="C504" s="119"/>
      <c r="D504" s="119"/>
      <c r="E504" s="119"/>
      <c r="F504" s="119"/>
      <c r="G504" s="119"/>
    </row>
    <row r="505" spans="1:7">
      <c r="A505" s="119"/>
      <c r="B505" s="119"/>
      <c r="C505" s="119"/>
      <c r="D505" s="119"/>
      <c r="E505" s="119"/>
      <c r="F505" s="119"/>
      <c r="G505" s="119"/>
    </row>
    <row r="506" spans="1:7">
      <c r="A506" s="119"/>
      <c r="B506" s="119"/>
      <c r="C506" s="119"/>
      <c r="D506" s="119"/>
      <c r="E506" s="119"/>
      <c r="F506" s="119"/>
      <c r="G506" s="119"/>
    </row>
    <row r="507" spans="1:7">
      <c r="A507" s="119"/>
      <c r="B507" s="119"/>
      <c r="C507" s="119"/>
      <c r="D507" s="119"/>
      <c r="E507" s="119"/>
      <c r="F507" s="119"/>
      <c r="G507" s="119"/>
    </row>
    <row r="508" spans="1:7">
      <c r="A508" s="119"/>
      <c r="B508" s="119"/>
      <c r="C508" s="119"/>
      <c r="D508" s="119"/>
      <c r="E508" s="119"/>
      <c r="F508" s="119"/>
      <c r="G508" s="119"/>
    </row>
    <row r="509" spans="1:7">
      <c r="A509" s="119"/>
      <c r="B509" s="119"/>
      <c r="C509" s="119"/>
      <c r="D509" s="119"/>
      <c r="E509" s="119"/>
      <c r="F509" s="119"/>
      <c r="G509" s="119"/>
    </row>
    <row r="510" spans="1:7">
      <c r="A510" s="119"/>
      <c r="B510" s="119"/>
      <c r="C510" s="119"/>
      <c r="D510" s="119"/>
      <c r="E510" s="119"/>
      <c r="F510" s="119"/>
      <c r="G510" s="119"/>
    </row>
    <row r="511" spans="1:7">
      <c r="A511" s="119"/>
      <c r="B511" s="119"/>
      <c r="C511" s="119"/>
      <c r="D511" s="119"/>
      <c r="E511" s="119"/>
      <c r="F511" s="119"/>
      <c r="G511" s="119"/>
    </row>
    <row r="512" spans="1:7">
      <c r="A512" s="119"/>
      <c r="B512" s="119"/>
      <c r="C512" s="119"/>
      <c r="D512" s="119"/>
      <c r="E512" s="119"/>
      <c r="F512" s="119"/>
      <c r="G512" s="119"/>
    </row>
    <row r="513" spans="1:7">
      <c r="A513" s="119"/>
      <c r="B513" s="119"/>
      <c r="C513" s="119"/>
      <c r="D513" s="119"/>
      <c r="E513" s="119"/>
      <c r="F513" s="119"/>
      <c r="G513" s="119"/>
    </row>
    <row r="514" spans="1:7">
      <c r="A514" s="119"/>
      <c r="B514" s="119"/>
      <c r="C514" s="119"/>
      <c r="D514" s="119"/>
      <c r="E514" s="119"/>
      <c r="F514" s="119"/>
      <c r="G514" s="119"/>
    </row>
    <row r="515" spans="1:7">
      <c r="A515" s="119"/>
      <c r="B515" s="119"/>
      <c r="C515" s="119"/>
      <c r="D515" s="119"/>
      <c r="E515" s="119"/>
      <c r="F515" s="119"/>
      <c r="G515" s="119"/>
    </row>
    <row r="516" spans="1:7">
      <c r="A516" s="119"/>
      <c r="B516" s="119"/>
      <c r="C516" s="119"/>
      <c r="D516" s="119"/>
      <c r="E516" s="119"/>
      <c r="F516" s="119"/>
      <c r="G516" s="119"/>
    </row>
    <row r="517" spans="1:7">
      <c r="A517" s="119"/>
      <c r="B517" s="119"/>
      <c r="C517" s="119"/>
      <c r="D517" s="119"/>
      <c r="E517" s="119"/>
      <c r="F517" s="119"/>
      <c r="G517" s="119"/>
    </row>
    <row r="518" spans="1:7">
      <c r="A518" s="119"/>
      <c r="B518" s="119"/>
      <c r="C518" s="119"/>
      <c r="D518" s="119"/>
      <c r="E518" s="119"/>
      <c r="F518" s="119"/>
      <c r="G518" s="119"/>
    </row>
    <row r="519" spans="1:7">
      <c r="A519" s="119"/>
      <c r="B519" s="119"/>
      <c r="C519" s="119"/>
      <c r="D519" s="119"/>
      <c r="E519" s="119"/>
      <c r="F519" s="119"/>
      <c r="G519" s="119"/>
    </row>
    <row r="520" spans="1:7">
      <c r="A520" s="119"/>
      <c r="B520" s="119"/>
      <c r="C520" s="119"/>
      <c r="D520" s="119"/>
      <c r="E520" s="119"/>
      <c r="F520" s="119"/>
      <c r="G520" s="119"/>
    </row>
    <row r="521" spans="1:7">
      <c r="A521" s="119"/>
      <c r="B521" s="119"/>
      <c r="C521" s="119"/>
      <c r="D521" s="119"/>
      <c r="E521" s="119"/>
      <c r="F521" s="119"/>
      <c r="G521" s="119"/>
    </row>
    <row r="522" spans="1:7">
      <c r="A522" s="119"/>
      <c r="B522" s="119"/>
      <c r="C522" s="119"/>
      <c r="D522" s="119"/>
      <c r="E522" s="119"/>
      <c r="F522" s="119"/>
      <c r="G522" s="119"/>
    </row>
    <row r="523" spans="1:7">
      <c r="A523" s="119"/>
      <c r="B523" s="119"/>
      <c r="C523" s="119"/>
      <c r="D523" s="119"/>
      <c r="E523" s="119"/>
      <c r="F523" s="119"/>
      <c r="G523" s="119"/>
    </row>
    <row r="524" spans="1:7">
      <c r="A524" s="119"/>
      <c r="B524" s="119"/>
      <c r="C524" s="119"/>
      <c r="D524" s="119"/>
      <c r="E524" s="119"/>
      <c r="F524" s="119"/>
      <c r="G524" s="119"/>
    </row>
    <row r="525" spans="1:7">
      <c r="A525" s="119"/>
      <c r="B525" s="119"/>
      <c r="C525" s="119"/>
      <c r="D525" s="119"/>
      <c r="E525" s="119"/>
      <c r="F525" s="119"/>
      <c r="G525" s="119"/>
    </row>
    <row r="526" spans="1:7">
      <c r="A526" s="119"/>
      <c r="B526" s="119"/>
      <c r="C526" s="119"/>
      <c r="D526" s="119"/>
      <c r="E526" s="119"/>
      <c r="F526" s="119"/>
      <c r="G526" s="119"/>
    </row>
    <row r="527" spans="1:7">
      <c r="A527" s="119"/>
      <c r="B527" s="119"/>
      <c r="C527" s="119"/>
      <c r="D527" s="119"/>
      <c r="E527" s="119"/>
      <c r="F527" s="119"/>
      <c r="G527" s="119"/>
    </row>
    <row r="528" spans="1:7">
      <c r="A528" s="119"/>
      <c r="B528" s="119"/>
      <c r="C528" s="119"/>
      <c r="D528" s="119"/>
      <c r="E528" s="119"/>
      <c r="F528" s="119"/>
      <c r="G528" s="119"/>
    </row>
    <row r="529" spans="1:7">
      <c r="A529" s="119"/>
      <c r="B529" s="119"/>
      <c r="C529" s="119"/>
      <c r="D529" s="119"/>
      <c r="E529" s="119"/>
      <c r="F529" s="119"/>
      <c r="G529" s="119"/>
    </row>
    <row r="530" spans="1:7">
      <c r="A530" s="119"/>
      <c r="B530" s="119"/>
      <c r="C530" s="119"/>
      <c r="D530" s="119"/>
      <c r="E530" s="119"/>
      <c r="F530" s="119"/>
      <c r="G530" s="119"/>
    </row>
    <row r="531" spans="1:7">
      <c r="A531" s="119"/>
      <c r="B531" s="119"/>
      <c r="C531" s="119"/>
      <c r="D531" s="119"/>
      <c r="E531" s="119"/>
      <c r="F531" s="119"/>
      <c r="G531" s="119"/>
    </row>
    <row r="532" spans="1:7">
      <c r="A532" s="119"/>
      <c r="B532" s="119"/>
      <c r="C532" s="119"/>
      <c r="D532" s="119"/>
      <c r="E532" s="119"/>
      <c r="F532" s="119"/>
      <c r="G532" s="119"/>
    </row>
    <row r="533" spans="1:7">
      <c r="A533" s="119"/>
      <c r="B533" s="119"/>
      <c r="C533" s="119"/>
      <c r="D533" s="119"/>
      <c r="E533" s="119"/>
      <c r="F533" s="119"/>
      <c r="G533" s="119"/>
    </row>
    <row r="534" spans="1:7">
      <c r="A534" s="119"/>
      <c r="B534" s="119"/>
      <c r="C534" s="119"/>
      <c r="D534" s="119"/>
      <c r="E534" s="119"/>
      <c r="F534" s="119"/>
      <c r="G534" s="119"/>
    </row>
    <row r="535" spans="1:7">
      <c r="A535" s="119"/>
      <c r="B535" s="119"/>
      <c r="C535" s="119"/>
      <c r="D535" s="119"/>
      <c r="E535" s="119"/>
      <c r="F535" s="119"/>
      <c r="G535" s="119"/>
    </row>
    <row r="536" spans="1:7">
      <c r="A536" s="119"/>
      <c r="B536" s="119"/>
      <c r="C536" s="119"/>
      <c r="D536" s="119"/>
      <c r="E536" s="119"/>
      <c r="F536" s="119"/>
      <c r="G536" s="119"/>
    </row>
    <row r="537" spans="1:7">
      <c r="A537" s="119"/>
      <c r="B537" s="119"/>
      <c r="C537" s="119"/>
      <c r="D537" s="119"/>
      <c r="E537" s="119"/>
      <c r="F537" s="119"/>
      <c r="G537" s="119"/>
    </row>
    <row r="538" spans="1:7">
      <c r="A538" s="119"/>
      <c r="B538" s="119"/>
      <c r="C538" s="119"/>
      <c r="D538" s="119"/>
      <c r="E538" s="119"/>
      <c r="F538" s="119"/>
      <c r="G538" s="119"/>
    </row>
    <row r="539" spans="1:7">
      <c r="A539" s="119"/>
      <c r="B539" s="119"/>
      <c r="C539" s="119"/>
      <c r="D539" s="119"/>
      <c r="E539" s="119"/>
      <c r="F539" s="119"/>
      <c r="G539" s="119"/>
    </row>
    <row r="540" spans="1:7">
      <c r="A540" s="119"/>
      <c r="B540" s="119"/>
      <c r="C540" s="119"/>
      <c r="D540" s="119"/>
      <c r="E540" s="119"/>
      <c r="F540" s="119"/>
      <c r="G540" s="119"/>
    </row>
    <row r="541" spans="1:7">
      <c r="A541" s="119"/>
      <c r="B541" s="119"/>
      <c r="C541" s="119"/>
      <c r="D541" s="119"/>
      <c r="E541" s="119"/>
      <c r="F541" s="119"/>
      <c r="G541" s="119"/>
    </row>
    <row r="542" spans="1:7">
      <c r="A542" s="119"/>
      <c r="B542" s="119"/>
      <c r="C542" s="119"/>
      <c r="D542" s="119"/>
      <c r="E542" s="119"/>
      <c r="F542" s="119"/>
      <c r="G542" s="119"/>
    </row>
    <row r="543" spans="1:7">
      <c r="A543" s="119"/>
      <c r="B543" s="119"/>
      <c r="C543" s="119"/>
      <c r="D543" s="119"/>
      <c r="E543" s="119"/>
      <c r="F543" s="119"/>
      <c r="G543" s="119"/>
    </row>
    <row r="544" spans="1:7">
      <c r="A544" s="119"/>
      <c r="B544" s="119"/>
      <c r="C544" s="119"/>
      <c r="D544" s="119"/>
      <c r="E544" s="119"/>
      <c r="F544" s="119"/>
      <c r="G544" s="119"/>
    </row>
    <row r="545" spans="1:7">
      <c r="A545" s="119"/>
      <c r="B545" s="119"/>
      <c r="C545" s="119"/>
      <c r="D545" s="119"/>
      <c r="E545" s="119"/>
      <c r="F545" s="119"/>
      <c r="G545" s="119"/>
    </row>
    <row r="546" spans="1:7">
      <c r="A546" s="119"/>
      <c r="B546" s="119"/>
      <c r="C546" s="119"/>
      <c r="D546" s="119"/>
      <c r="E546" s="119"/>
      <c r="F546" s="119"/>
      <c r="G546" s="119"/>
    </row>
    <row r="547" spans="1:7">
      <c r="A547" s="119"/>
      <c r="B547" s="119"/>
      <c r="C547" s="119"/>
      <c r="D547" s="119"/>
      <c r="E547" s="119"/>
      <c r="F547" s="119"/>
      <c r="G547" s="119"/>
    </row>
    <row r="548" spans="1:7">
      <c r="A548" s="119"/>
      <c r="B548" s="119"/>
      <c r="C548" s="119"/>
      <c r="D548" s="119"/>
      <c r="E548" s="119"/>
      <c r="F548" s="119"/>
      <c r="G548" s="119"/>
    </row>
    <row r="549" spans="1:7">
      <c r="A549" s="119"/>
      <c r="B549" s="119"/>
      <c r="C549" s="119"/>
      <c r="D549" s="119"/>
      <c r="E549" s="119"/>
      <c r="F549" s="119"/>
      <c r="G549" s="119"/>
    </row>
    <row r="550" spans="1:7">
      <c r="A550" s="119"/>
      <c r="B550" s="119"/>
      <c r="C550" s="119"/>
      <c r="D550" s="119"/>
      <c r="E550" s="119"/>
      <c r="F550" s="119"/>
      <c r="G550" s="119"/>
    </row>
    <row r="551" spans="1:7">
      <c r="A551" s="119"/>
      <c r="B551" s="119"/>
      <c r="C551" s="119"/>
      <c r="D551" s="119"/>
      <c r="E551" s="119"/>
      <c r="F551" s="119"/>
      <c r="G551" s="119"/>
    </row>
    <row r="552" spans="1:7">
      <c r="A552" s="119"/>
      <c r="B552" s="119"/>
      <c r="C552" s="119"/>
      <c r="D552" s="119"/>
      <c r="E552" s="119"/>
      <c r="F552" s="119"/>
      <c r="G552" s="119"/>
    </row>
    <row r="553" spans="1:7">
      <c r="A553" s="119"/>
      <c r="B553" s="119"/>
      <c r="C553" s="119"/>
      <c r="D553" s="119"/>
      <c r="E553" s="119"/>
      <c r="F553" s="119"/>
      <c r="G553" s="119"/>
    </row>
    <row r="554" spans="1:7">
      <c r="A554" s="119"/>
      <c r="B554" s="119"/>
      <c r="C554" s="119"/>
      <c r="D554" s="119"/>
      <c r="E554" s="119"/>
      <c r="F554" s="119"/>
      <c r="G554" s="119"/>
    </row>
    <row r="555" spans="1:7">
      <c r="A555" s="119"/>
      <c r="B555" s="119"/>
      <c r="C555" s="119"/>
      <c r="D555" s="119"/>
      <c r="E555" s="119"/>
      <c r="F555" s="119"/>
      <c r="G555" s="119"/>
    </row>
    <row r="556" spans="1:7">
      <c r="A556" s="119"/>
      <c r="B556" s="119"/>
      <c r="C556" s="119"/>
      <c r="D556" s="119"/>
      <c r="E556" s="119"/>
      <c r="F556" s="119"/>
      <c r="G556" s="119"/>
    </row>
    <row r="557" spans="1:7">
      <c r="A557" s="119"/>
      <c r="B557" s="119"/>
      <c r="C557" s="119"/>
      <c r="D557" s="119"/>
      <c r="E557" s="119"/>
      <c r="F557" s="119"/>
      <c r="G557" s="119"/>
    </row>
    <row r="558" spans="1:7">
      <c r="A558" s="119"/>
      <c r="B558" s="119"/>
      <c r="C558" s="119"/>
      <c r="D558" s="119"/>
      <c r="E558" s="119"/>
      <c r="F558" s="119"/>
      <c r="G558" s="119"/>
    </row>
    <row r="559" spans="1:7">
      <c r="A559" s="119"/>
      <c r="B559" s="119"/>
      <c r="C559" s="119"/>
      <c r="D559" s="119"/>
      <c r="E559" s="119"/>
      <c r="F559" s="119"/>
      <c r="G559" s="119"/>
    </row>
    <row r="560" spans="1:7">
      <c r="A560" s="119"/>
      <c r="B560" s="119"/>
      <c r="C560" s="119"/>
      <c r="D560" s="119"/>
      <c r="E560" s="119"/>
      <c r="F560" s="119"/>
      <c r="G560" s="119"/>
    </row>
    <row r="561" spans="1:7">
      <c r="A561" s="119"/>
      <c r="B561" s="119"/>
      <c r="C561" s="119"/>
      <c r="D561" s="119"/>
      <c r="E561" s="119"/>
      <c r="F561" s="119"/>
      <c r="G561" s="119"/>
    </row>
    <row r="562" spans="1:7">
      <c r="A562" s="119"/>
      <c r="B562" s="119"/>
      <c r="C562" s="119"/>
      <c r="D562" s="119"/>
      <c r="E562" s="119"/>
      <c r="F562" s="119"/>
      <c r="G562" s="119"/>
    </row>
    <row r="563" spans="1:7">
      <c r="A563" s="119"/>
      <c r="B563" s="119"/>
      <c r="C563" s="119"/>
      <c r="D563" s="119"/>
      <c r="E563" s="119"/>
      <c r="F563" s="119"/>
      <c r="G563" s="119"/>
    </row>
    <row r="564" spans="1:7">
      <c r="A564" s="119"/>
      <c r="B564" s="119"/>
      <c r="C564" s="119"/>
      <c r="D564" s="119"/>
      <c r="E564" s="119"/>
      <c r="F564" s="119"/>
      <c r="G564" s="119"/>
    </row>
    <row r="565" spans="1:7">
      <c r="A565" s="119"/>
      <c r="B565" s="119"/>
      <c r="C565" s="119"/>
      <c r="D565" s="119"/>
      <c r="E565" s="119"/>
      <c r="F565" s="119"/>
      <c r="G565" s="119"/>
    </row>
    <row r="566" spans="1:7">
      <c r="A566" s="119"/>
      <c r="B566" s="119"/>
      <c r="C566" s="119"/>
      <c r="D566" s="119"/>
      <c r="E566" s="119"/>
      <c r="F566" s="119"/>
      <c r="G566" s="119"/>
    </row>
    <row r="567" spans="1:7">
      <c r="A567" s="119"/>
      <c r="B567" s="119"/>
      <c r="C567" s="119"/>
      <c r="D567" s="119"/>
      <c r="E567" s="119"/>
      <c r="F567" s="119"/>
      <c r="G567" s="119"/>
    </row>
    <row r="568" spans="1:7">
      <c r="A568" s="119"/>
      <c r="B568" s="119"/>
      <c r="C568" s="119"/>
      <c r="D568" s="119"/>
      <c r="E568" s="119"/>
      <c r="F568" s="119"/>
      <c r="G568" s="119"/>
    </row>
    <row r="569" spans="1:7">
      <c r="A569" s="119"/>
      <c r="B569" s="119"/>
      <c r="C569" s="119"/>
      <c r="D569" s="119"/>
      <c r="E569" s="119"/>
      <c r="F569" s="119"/>
      <c r="G569" s="119"/>
    </row>
    <row r="570" spans="1:7">
      <c r="A570" s="119"/>
      <c r="B570" s="119"/>
      <c r="C570" s="119"/>
      <c r="D570" s="119"/>
      <c r="E570" s="119"/>
      <c r="F570" s="119"/>
      <c r="G570" s="119"/>
    </row>
    <row r="571" spans="1:7">
      <c r="A571" s="119"/>
      <c r="B571" s="119"/>
      <c r="C571" s="119"/>
      <c r="D571" s="119"/>
      <c r="E571" s="119"/>
      <c r="F571" s="119"/>
      <c r="G571" s="119"/>
    </row>
    <row r="572" spans="1:7">
      <c r="A572" s="119"/>
      <c r="B572" s="119"/>
      <c r="C572" s="119"/>
      <c r="D572" s="119"/>
      <c r="E572" s="119"/>
      <c r="F572" s="119"/>
      <c r="G572" s="119"/>
    </row>
    <row r="573" spans="1:7">
      <c r="A573" s="119"/>
      <c r="B573" s="119"/>
      <c r="C573" s="119"/>
      <c r="D573" s="119"/>
      <c r="E573" s="119"/>
      <c r="F573" s="119"/>
      <c r="G573" s="119"/>
    </row>
    <row r="574" spans="1:7">
      <c r="A574" s="119"/>
      <c r="B574" s="119"/>
      <c r="C574" s="119"/>
      <c r="D574" s="119"/>
      <c r="E574" s="119"/>
      <c r="F574" s="119"/>
      <c r="G574" s="119"/>
    </row>
    <row r="575" spans="1:7">
      <c r="A575" s="119"/>
      <c r="B575" s="119"/>
      <c r="C575" s="119"/>
      <c r="D575" s="119"/>
      <c r="E575" s="119"/>
      <c r="F575" s="119"/>
      <c r="G575" s="119"/>
    </row>
    <row r="576" spans="1:7">
      <c r="A576" s="119"/>
      <c r="B576" s="119"/>
      <c r="C576" s="119"/>
      <c r="D576" s="119"/>
      <c r="E576" s="119"/>
      <c r="F576" s="119"/>
      <c r="G576" s="119"/>
    </row>
    <row r="577" spans="1:7">
      <c r="A577" s="119"/>
      <c r="B577" s="119"/>
      <c r="C577" s="119"/>
      <c r="D577" s="119"/>
      <c r="E577" s="119"/>
      <c r="F577" s="119"/>
      <c r="G577" s="119"/>
    </row>
    <row r="578" spans="1:7">
      <c r="A578" s="119"/>
      <c r="B578" s="119"/>
      <c r="C578" s="119"/>
      <c r="D578" s="119"/>
      <c r="E578" s="119"/>
      <c r="F578" s="119"/>
      <c r="G578" s="119"/>
    </row>
    <row r="579" spans="1:7">
      <c r="A579" s="119"/>
      <c r="B579" s="119"/>
      <c r="C579" s="119"/>
      <c r="D579" s="119"/>
      <c r="E579" s="119"/>
      <c r="F579" s="119"/>
      <c r="G579" s="119"/>
    </row>
    <row r="580" spans="1:7">
      <c r="A580" s="119"/>
      <c r="B580" s="119"/>
      <c r="C580" s="119"/>
      <c r="D580" s="119"/>
      <c r="E580" s="119"/>
      <c r="F580" s="119"/>
      <c r="G580" s="119"/>
    </row>
    <row r="581" spans="1:7">
      <c r="A581" s="119"/>
      <c r="B581" s="119"/>
      <c r="C581" s="119"/>
      <c r="D581" s="119"/>
      <c r="E581" s="119"/>
      <c r="F581" s="119"/>
      <c r="G581" s="119"/>
    </row>
    <row r="582" spans="1:7">
      <c r="A582" s="119"/>
      <c r="B582" s="119"/>
      <c r="C582" s="119"/>
      <c r="D582" s="119"/>
      <c r="E582" s="119"/>
      <c r="F582" s="119"/>
      <c r="G582" s="119"/>
    </row>
    <row r="583" spans="1:7">
      <c r="A583" s="119"/>
      <c r="B583" s="119"/>
      <c r="C583" s="119"/>
      <c r="D583" s="119"/>
      <c r="E583" s="119"/>
      <c r="F583" s="119"/>
      <c r="G583" s="119"/>
    </row>
    <row r="584" spans="1:7">
      <c r="A584" s="119"/>
      <c r="B584" s="119"/>
      <c r="C584" s="119"/>
      <c r="D584" s="119"/>
      <c r="E584" s="119"/>
      <c r="F584" s="119"/>
      <c r="G584" s="119"/>
    </row>
    <row r="585" spans="1:7">
      <c r="A585" s="119"/>
      <c r="B585" s="119"/>
      <c r="C585" s="119"/>
      <c r="D585" s="119"/>
      <c r="E585" s="119"/>
      <c r="F585" s="119"/>
      <c r="G585" s="119"/>
    </row>
    <row r="586" spans="1:7">
      <c r="A586" s="119"/>
      <c r="B586" s="119"/>
      <c r="C586" s="119"/>
      <c r="D586" s="119"/>
      <c r="E586" s="119"/>
      <c r="F586" s="119"/>
      <c r="G586" s="119"/>
    </row>
    <row r="587" spans="1:7">
      <c r="A587" s="119"/>
      <c r="B587" s="119"/>
      <c r="C587" s="119"/>
      <c r="D587" s="119"/>
      <c r="E587" s="119"/>
      <c r="F587" s="119"/>
      <c r="G587" s="119"/>
    </row>
    <row r="588" spans="1:7">
      <c r="A588" s="119"/>
      <c r="B588" s="119"/>
      <c r="C588" s="119"/>
      <c r="D588" s="119"/>
      <c r="E588" s="119"/>
      <c r="F588" s="119"/>
      <c r="G588" s="119"/>
    </row>
    <row r="589" spans="1:7">
      <c r="A589" s="119"/>
      <c r="B589" s="119"/>
      <c r="C589" s="119"/>
      <c r="D589" s="119"/>
      <c r="E589" s="119"/>
      <c r="F589" s="119"/>
      <c r="G589" s="119"/>
    </row>
    <row r="590" spans="1:7">
      <c r="A590" s="119"/>
      <c r="B590" s="119"/>
      <c r="C590" s="119"/>
      <c r="D590" s="119"/>
      <c r="E590" s="119"/>
      <c r="F590" s="119"/>
      <c r="G590" s="119"/>
    </row>
    <row r="591" spans="1:7">
      <c r="A591" s="119"/>
      <c r="B591" s="119"/>
      <c r="C591" s="119"/>
      <c r="D591" s="119"/>
      <c r="E591" s="119"/>
      <c r="F591" s="119"/>
      <c r="G591" s="119"/>
    </row>
    <row r="592" spans="1:7">
      <c r="A592" s="119"/>
      <c r="B592" s="119"/>
      <c r="C592" s="119"/>
      <c r="D592" s="119"/>
      <c r="E592" s="119"/>
      <c r="F592" s="119"/>
      <c r="G592" s="119"/>
    </row>
    <row r="593" spans="1:7">
      <c r="A593" s="119"/>
      <c r="B593" s="119"/>
      <c r="C593" s="119"/>
      <c r="D593" s="119"/>
      <c r="E593" s="119"/>
      <c r="F593" s="119"/>
      <c r="G593" s="119"/>
    </row>
    <row r="594" spans="1:7">
      <c r="A594" s="119"/>
      <c r="B594" s="119"/>
      <c r="C594" s="119"/>
      <c r="D594" s="119"/>
      <c r="E594" s="119"/>
      <c r="F594" s="119"/>
      <c r="G594" s="119"/>
    </row>
    <row r="595" spans="1:7">
      <c r="A595" s="119"/>
      <c r="B595" s="119"/>
      <c r="C595" s="119"/>
      <c r="D595" s="119"/>
      <c r="E595" s="119"/>
      <c r="F595" s="119"/>
      <c r="G595" s="119"/>
    </row>
    <row r="596" spans="1:7">
      <c r="A596" s="119"/>
      <c r="B596" s="119"/>
      <c r="C596" s="119"/>
      <c r="D596" s="119"/>
      <c r="E596" s="119"/>
      <c r="F596" s="119"/>
      <c r="G596" s="119"/>
    </row>
    <row r="597" spans="1:7">
      <c r="A597" s="119"/>
      <c r="B597" s="119"/>
      <c r="C597" s="119"/>
      <c r="D597" s="119"/>
      <c r="E597" s="119"/>
      <c r="F597" s="119"/>
      <c r="G597" s="119"/>
    </row>
    <row r="598" spans="1:7">
      <c r="A598" s="119"/>
      <c r="B598" s="119"/>
      <c r="C598" s="119"/>
      <c r="D598" s="119"/>
      <c r="E598" s="119"/>
      <c r="F598" s="119"/>
      <c r="G598" s="119"/>
    </row>
    <row r="599" spans="1:7">
      <c r="A599" s="119"/>
      <c r="B599" s="119"/>
      <c r="C599" s="119"/>
      <c r="D599" s="119"/>
      <c r="E599" s="119"/>
      <c r="F599" s="119"/>
      <c r="G599" s="119"/>
    </row>
    <row r="600" spans="1:7">
      <c r="A600" s="119"/>
      <c r="B600" s="119"/>
      <c r="C600" s="119"/>
      <c r="D600" s="119"/>
      <c r="E600" s="119"/>
      <c r="F600" s="119"/>
      <c r="G600" s="119"/>
    </row>
    <row r="601" spans="1:7">
      <c r="A601" s="119"/>
      <c r="B601" s="119"/>
      <c r="C601" s="119"/>
      <c r="D601" s="119"/>
      <c r="E601" s="119"/>
      <c r="F601" s="119"/>
      <c r="G601" s="119"/>
    </row>
    <row r="602" spans="1:7">
      <c r="A602" s="119"/>
      <c r="B602" s="119"/>
      <c r="C602" s="119"/>
      <c r="D602" s="119"/>
      <c r="E602" s="119"/>
      <c r="F602" s="119"/>
      <c r="G602" s="119"/>
    </row>
    <row r="603" spans="1:7">
      <c r="A603" s="119"/>
      <c r="B603" s="119"/>
      <c r="C603" s="119"/>
      <c r="D603" s="119"/>
      <c r="E603" s="119"/>
      <c r="F603" s="119"/>
      <c r="G603" s="119"/>
    </row>
    <row r="604" spans="1:7">
      <c r="A604" s="119"/>
      <c r="B604" s="119"/>
      <c r="C604" s="119"/>
      <c r="D604" s="119"/>
      <c r="E604" s="119"/>
      <c r="F604" s="119"/>
      <c r="G604" s="119"/>
    </row>
    <row r="605" spans="1:7">
      <c r="A605" s="119"/>
      <c r="B605" s="119"/>
      <c r="C605" s="119"/>
      <c r="D605" s="119"/>
      <c r="E605" s="119"/>
      <c r="F605" s="119"/>
      <c r="G605" s="119"/>
    </row>
    <row r="606" spans="1:7">
      <c r="A606" s="119"/>
      <c r="B606" s="119"/>
      <c r="C606" s="119"/>
      <c r="D606" s="119"/>
      <c r="E606" s="119"/>
      <c r="F606" s="119"/>
      <c r="G606" s="119"/>
    </row>
    <row r="607" spans="1:7">
      <c r="A607" s="119"/>
      <c r="B607" s="119"/>
      <c r="C607" s="119"/>
      <c r="D607" s="119"/>
      <c r="E607" s="119"/>
      <c r="F607" s="119"/>
      <c r="G607" s="119"/>
    </row>
    <row r="608" spans="1:7">
      <c r="A608" s="119"/>
      <c r="B608" s="119"/>
      <c r="C608" s="119"/>
      <c r="D608" s="119"/>
      <c r="E608" s="119"/>
      <c r="F608" s="119"/>
      <c r="G608" s="119"/>
    </row>
    <row r="609" spans="1:7">
      <c r="A609" s="119"/>
      <c r="B609" s="119"/>
      <c r="C609" s="119"/>
      <c r="D609" s="119"/>
      <c r="E609" s="119"/>
      <c r="F609" s="119"/>
      <c r="G609" s="119"/>
    </row>
    <row r="610" spans="1:7">
      <c r="A610" s="119"/>
      <c r="B610" s="119"/>
      <c r="C610" s="119"/>
      <c r="D610" s="119"/>
      <c r="E610" s="119"/>
      <c r="F610" s="119"/>
      <c r="G610" s="119"/>
    </row>
    <row r="611" spans="1:7">
      <c r="A611" s="119"/>
      <c r="B611" s="119"/>
      <c r="C611" s="119"/>
      <c r="D611" s="119"/>
      <c r="E611" s="119"/>
      <c r="F611" s="119"/>
      <c r="G611" s="119"/>
    </row>
    <row r="612" spans="1:7">
      <c r="A612" s="119"/>
      <c r="B612" s="119"/>
      <c r="C612" s="119"/>
      <c r="D612" s="119"/>
      <c r="E612" s="119"/>
      <c r="F612" s="119"/>
      <c r="G612" s="119"/>
    </row>
    <row r="613" spans="1:7">
      <c r="A613" s="119"/>
      <c r="B613" s="119"/>
      <c r="C613" s="119"/>
      <c r="D613" s="119"/>
      <c r="E613" s="119"/>
      <c r="F613" s="119"/>
      <c r="G613" s="119"/>
    </row>
    <row r="614" spans="1:7">
      <c r="A614" s="119"/>
      <c r="B614" s="119"/>
      <c r="C614" s="119"/>
      <c r="D614" s="119"/>
      <c r="E614" s="119"/>
      <c r="F614" s="119"/>
      <c r="G614" s="119"/>
    </row>
    <row r="615" spans="1:7">
      <c r="A615" s="119"/>
      <c r="B615" s="119"/>
      <c r="C615" s="119"/>
      <c r="D615" s="119"/>
      <c r="E615" s="119"/>
      <c r="F615" s="119"/>
      <c r="G615" s="119"/>
    </row>
    <row r="616" spans="1:7">
      <c r="A616" s="119"/>
      <c r="B616" s="119"/>
      <c r="C616" s="119"/>
      <c r="D616" s="119"/>
      <c r="E616" s="119"/>
      <c r="F616" s="119"/>
      <c r="G616" s="119"/>
    </row>
    <row r="617" spans="1:7">
      <c r="A617" s="119"/>
      <c r="B617" s="119"/>
      <c r="C617" s="119"/>
      <c r="D617" s="119"/>
      <c r="E617" s="119"/>
      <c r="F617" s="119"/>
      <c r="G617" s="119"/>
    </row>
    <row r="618" spans="1:7">
      <c r="A618" s="119"/>
      <c r="B618" s="119"/>
      <c r="C618" s="119"/>
      <c r="D618" s="119"/>
      <c r="E618" s="119"/>
      <c r="F618" s="119"/>
      <c r="G618" s="119"/>
    </row>
    <row r="619" spans="1:7">
      <c r="A619" s="119"/>
      <c r="B619" s="119"/>
      <c r="C619" s="119"/>
      <c r="D619" s="119"/>
      <c r="E619" s="119"/>
      <c r="F619" s="119"/>
      <c r="G619" s="119"/>
    </row>
    <row r="620" spans="1:7">
      <c r="A620" s="119"/>
      <c r="B620" s="119"/>
      <c r="C620" s="119"/>
      <c r="D620" s="119"/>
      <c r="E620" s="119"/>
      <c r="F620" s="119"/>
      <c r="G620" s="119"/>
    </row>
    <row r="621" spans="1:7">
      <c r="A621" s="119"/>
      <c r="B621" s="119"/>
      <c r="C621" s="119"/>
      <c r="D621" s="119"/>
      <c r="E621" s="119"/>
      <c r="F621" s="119"/>
      <c r="G621" s="119"/>
    </row>
    <row r="622" spans="1:7">
      <c r="A622" s="119"/>
      <c r="B622" s="119"/>
      <c r="C622" s="119"/>
      <c r="D622" s="119"/>
      <c r="E622" s="119"/>
      <c r="F622" s="119"/>
      <c r="G622" s="119"/>
    </row>
    <row r="623" spans="1:7">
      <c r="A623" s="119"/>
      <c r="B623" s="119"/>
      <c r="C623" s="119"/>
      <c r="D623" s="119"/>
      <c r="E623" s="119"/>
      <c r="F623" s="119"/>
      <c r="G623" s="119"/>
    </row>
    <row r="624" spans="1:7">
      <c r="A624" s="119"/>
      <c r="B624" s="119"/>
      <c r="C624" s="119"/>
      <c r="D624" s="119"/>
      <c r="E624" s="119"/>
      <c r="F624" s="119"/>
      <c r="G624" s="119"/>
    </row>
    <row r="625" spans="1:7">
      <c r="A625" s="119"/>
      <c r="B625" s="119"/>
      <c r="C625" s="119"/>
      <c r="D625" s="119"/>
      <c r="E625" s="119"/>
      <c r="F625" s="119"/>
      <c r="G625" s="119"/>
    </row>
    <row r="626" spans="1:7">
      <c r="A626" s="119"/>
      <c r="B626" s="119"/>
      <c r="C626" s="119"/>
      <c r="D626" s="119"/>
      <c r="E626" s="119"/>
      <c r="F626" s="119"/>
      <c r="G626" s="119"/>
    </row>
    <row r="627" spans="1:7">
      <c r="A627" s="119"/>
      <c r="B627" s="119"/>
      <c r="C627" s="119"/>
      <c r="D627" s="119"/>
      <c r="E627" s="119"/>
      <c r="F627" s="119"/>
      <c r="G627" s="119"/>
    </row>
    <row r="628" spans="1:7">
      <c r="A628" s="119"/>
      <c r="B628" s="119"/>
      <c r="C628" s="119"/>
      <c r="D628" s="119"/>
      <c r="E628" s="119"/>
      <c r="F628" s="119"/>
      <c r="G628" s="119"/>
    </row>
    <row r="629" spans="1:7">
      <c r="A629" s="119"/>
      <c r="B629" s="119"/>
      <c r="C629" s="119"/>
      <c r="D629" s="119"/>
      <c r="E629" s="119"/>
      <c r="F629" s="119"/>
      <c r="G629" s="119"/>
    </row>
    <row r="630" spans="1:7">
      <c r="A630" s="119"/>
      <c r="B630" s="119"/>
      <c r="C630" s="119"/>
      <c r="D630" s="119"/>
      <c r="E630" s="119"/>
      <c r="F630" s="119"/>
      <c r="G630" s="119"/>
    </row>
    <row r="631" spans="1:7">
      <c r="A631" s="119"/>
      <c r="B631" s="119"/>
      <c r="C631" s="119"/>
      <c r="D631" s="119"/>
      <c r="E631" s="119"/>
      <c r="F631" s="119"/>
      <c r="G631" s="119"/>
    </row>
    <row r="632" spans="1:7">
      <c r="A632" s="119"/>
      <c r="B632" s="119"/>
      <c r="C632" s="119"/>
      <c r="D632" s="119"/>
      <c r="E632" s="119"/>
      <c r="F632" s="119"/>
      <c r="G632" s="119"/>
    </row>
    <row r="633" spans="1:7">
      <c r="A633" s="119"/>
      <c r="B633" s="119"/>
      <c r="C633" s="119"/>
      <c r="D633" s="119"/>
      <c r="E633" s="119"/>
      <c r="F633" s="119"/>
      <c r="G633" s="119"/>
    </row>
    <row r="634" spans="1:7">
      <c r="A634" s="119"/>
      <c r="B634" s="119"/>
      <c r="C634" s="119"/>
      <c r="D634" s="119"/>
      <c r="E634" s="119"/>
      <c r="F634" s="119"/>
      <c r="G634" s="119"/>
    </row>
    <row r="635" spans="1:7">
      <c r="A635" s="119"/>
      <c r="B635" s="119"/>
      <c r="C635" s="119"/>
      <c r="D635" s="119"/>
      <c r="E635" s="119"/>
      <c r="F635" s="119"/>
      <c r="G635" s="119"/>
    </row>
    <row r="636" spans="1:7">
      <c r="A636" s="119"/>
      <c r="B636" s="119"/>
      <c r="C636" s="119"/>
      <c r="D636" s="119"/>
      <c r="E636" s="119"/>
      <c r="F636" s="119"/>
      <c r="G636" s="119"/>
    </row>
    <row r="637" spans="1:7">
      <c r="A637" s="119"/>
      <c r="B637" s="119"/>
      <c r="C637" s="119"/>
      <c r="D637" s="119"/>
      <c r="E637" s="119"/>
      <c r="F637" s="119"/>
      <c r="G637" s="119"/>
    </row>
    <row r="638" spans="1:7">
      <c r="A638" s="119"/>
      <c r="B638" s="119"/>
      <c r="C638" s="119"/>
      <c r="D638" s="119"/>
      <c r="E638" s="119"/>
      <c r="F638" s="119"/>
      <c r="G638" s="119"/>
    </row>
    <row r="639" spans="1:7">
      <c r="A639" s="119"/>
      <c r="B639" s="119"/>
      <c r="C639" s="119"/>
      <c r="D639" s="119"/>
      <c r="E639" s="119"/>
      <c r="F639" s="119"/>
      <c r="G639" s="119"/>
    </row>
    <row r="640" spans="1:7">
      <c r="A640" s="119"/>
      <c r="B640" s="119"/>
      <c r="C640" s="119"/>
      <c r="D640" s="119"/>
      <c r="E640" s="119"/>
      <c r="F640" s="119"/>
      <c r="G640" s="119"/>
    </row>
    <row r="641" spans="1:7">
      <c r="A641" s="119"/>
      <c r="B641" s="119"/>
      <c r="C641" s="119"/>
      <c r="D641" s="119"/>
      <c r="E641" s="119"/>
      <c r="F641" s="119"/>
      <c r="G641" s="119"/>
    </row>
    <row r="642" spans="1:7">
      <c r="A642" s="119"/>
      <c r="B642" s="119"/>
      <c r="C642" s="119"/>
      <c r="D642" s="119"/>
      <c r="E642" s="119"/>
      <c r="F642" s="119"/>
      <c r="G642" s="119"/>
    </row>
    <row r="643" spans="1:7">
      <c r="A643" s="119"/>
      <c r="B643" s="119"/>
      <c r="C643" s="119"/>
      <c r="D643" s="119"/>
      <c r="E643" s="119"/>
      <c r="F643" s="119"/>
      <c r="G643" s="119"/>
    </row>
    <row r="644" spans="1:7">
      <c r="A644" s="119"/>
      <c r="B644" s="119"/>
      <c r="C644" s="119"/>
      <c r="D644" s="119"/>
      <c r="E644" s="119"/>
      <c r="F644" s="119"/>
      <c r="G644" s="119"/>
    </row>
    <row r="645" spans="1:7">
      <c r="A645" s="119"/>
      <c r="B645" s="119"/>
      <c r="C645" s="119"/>
      <c r="D645" s="119"/>
      <c r="E645" s="119"/>
      <c r="F645" s="119"/>
      <c r="G645" s="119"/>
    </row>
    <row r="646" spans="1:7">
      <c r="A646" s="119"/>
      <c r="B646" s="119"/>
      <c r="C646" s="119"/>
      <c r="D646" s="119"/>
      <c r="E646" s="119"/>
      <c r="F646" s="119"/>
      <c r="G646" s="119"/>
    </row>
    <row r="647" spans="1:7">
      <c r="A647" s="119"/>
      <c r="B647" s="119"/>
      <c r="C647" s="119"/>
      <c r="D647" s="119"/>
      <c r="E647" s="119"/>
      <c r="F647" s="119"/>
      <c r="G647" s="119"/>
    </row>
    <row r="648" spans="1:7">
      <c r="A648" s="119"/>
      <c r="B648" s="119"/>
      <c r="C648" s="119"/>
      <c r="D648" s="119"/>
      <c r="E648" s="119"/>
      <c r="F648" s="119"/>
      <c r="G648" s="119"/>
    </row>
    <row r="649" spans="1:7">
      <c r="A649" s="119"/>
      <c r="B649" s="119"/>
      <c r="C649" s="119"/>
      <c r="D649" s="119"/>
      <c r="E649" s="119"/>
      <c r="F649" s="119"/>
      <c r="G649" s="119"/>
    </row>
    <row r="650" spans="1:7">
      <c r="A650" s="119"/>
      <c r="B650" s="119"/>
      <c r="C650" s="119"/>
      <c r="D650" s="119"/>
      <c r="E650" s="119"/>
      <c r="F650" s="119"/>
      <c r="G650" s="119"/>
    </row>
    <row r="651" spans="1:7">
      <c r="A651" s="119"/>
      <c r="B651" s="119"/>
      <c r="C651" s="119"/>
      <c r="D651" s="119"/>
      <c r="E651" s="119"/>
      <c r="F651" s="119"/>
      <c r="G651" s="119"/>
    </row>
    <row r="652" spans="1:7">
      <c r="A652" s="119"/>
      <c r="B652" s="119"/>
      <c r="C652" s="119"/>
      <c r="D652" s="119"/>
      <c r="E652" s="119"/>
      <c r="F652" s="119"/>
      <c r="G652" s="119"/>
    </row>
    <row r="653" spans="1:7">
      <c r="A653" s="119"/>
      <c r="B653" s="119"/>
      <c r="C653" s="119"/>
      <c r="D653" s="119"/>
      <c r="E653" s="119"/>
      <c r="F653" s="119"/>
      <c r="G653" s="119"/>
    </row>
    <row r="654" spans="1:7">
      <c r="A654" s="119"/>
      <c r="B654" s="119"/>
      <c r="C654" s="119"/>
      <c r="D654" s="119"/>
      <c r="E654" s="119"/>
      <c r="F654" s="119"/>
      <c r="G654" s="119"/>
    </row>
    <row r="655" spans="1:7">
      <c r="A655" s="119"/>
      <c r="B655" s="119"/>
      <c r="C655" s="119"/>
      <c r="D655" s="119"/>
      <c r="E655" s="119"/>
      <c r="F655" s="119"/>
      <c r="G655" s="119"/>
    </row>
    <row r="656" spans="1:7">
      <c r="A656" s="119"/>
      <c r="B656" s="119"/>
      <c r="C656" s="119"/>
      <c r="D656" s="119"/>
      <c r="E656" s="119"/>
      <c r="F656" s="119"/>
      <c r="G656" s="119"/>
    </row>
    <row r="657" spans="1:7">
      <c r="A657" s="119"/>
      <c r="B657" s="119"/>
      <c r="C657" s="119"/>
      <c r="D657" s="119"/>
      <c r="E657" s="119"/>
      <c r="F657" s="119"/>
      <c r="G657" s="119"/>
    </row>
    <row r="658" spans="1:7">
      <c r="A658" s="119"/>
      <c r="B658" s="119"/>
      <c r="C658" s="119"/>
      <c r="D658" s="119"/>
      <c r="E658" s="119"/>
      <c r="F658" s="119"/>
      <c r="G658" s="119"/>
    </row>
    <row r="659" spans="1:7">
      <c r="A659" s="119"/>
      <c r="B659" s="119"/>
      <c r="C659" s="119"/>
      <c r="D659" s="119"/>
      <c r="E659" s="119"/>
      <c r="F659" s="119"/>
      <c r="G659" s="119"/>
    </row>
    <row r="660" spans="1:7">
      <c r="A660" s="119"/>
      <c r="B660" s="119"/>
      <c r="C660" s="119"/>
      <c r="D660" s="119"/>
      <c r="E660" s="119"/>
      <c r="F660" s="119"/>
      <c r="G660" s="119"/>
    </row>
    <row r="661" spans="1:7">
      <c r="A661" s="119"/>
      <c r="B661" s="119"/>
      <c r="C661" s="119"/>
      <c r="D661" s="119"/>
      <c r="E661" s="119"/>
      <c r="F661" s="119"/>
      <c r="G661" s="119"/>
    </row>
    <row r="662" spans="1:7">
      <c r="A662" s="119"/>
      <c r="B662" s="119"/>
      <c r="C662" s="119"/>
      <c r="D662" s="119"/>
      <c r="E662" s="119"/>
      <c r="F662" s="119"/>
      <c r="G662" s="119"/>
    </row>
    <row r="663" spans="1:7">
      <c r="A663" s="119"/>
      <c r="B663" s="119"/>
      <c r="C663" s="119"/>
      <c r="D663" s="119"/>
      <c r="E663" s="119"/>
      <c r="F663" s="119"/>
      <c r="G663" s="119"/>
    </row>
    <row r="664" spans="1:7">
      <c r="A664" s="119"/>
      <c r="B664" s="119"/>
      <c r="C664" s="119"/>
      <c r="D664" s="119"/>
      <c r="E664" s="119"/>
      <c r="F664" s="119"/>
      <c r="G664" s="119"/>
    </row>
    <row r="665" spans="1:7">
      <c r="A665" s="119"/>
      <c r="B665" s="119"/>
      <c r="C665" s="119"/>
      <c r="D665" s="119"/>
      <c r="E665" s="119"/>
      <c r="F665" s="119"/>
      <c r="G665" s="119"/>
    </row>
    <row r="666" spans="1:7">
      <c r="A666" s="119"/>
      <c r="B666" s="119"/>
      <c r="C666" s="119"/>
      <c r="D666" s="119"/>
      <c r="E666" s="119"/>
      <c r="F666" s="119"/>
      <c r="G666" s="119"/>
    </row>
    <row r="667" spans="1:7">
      <c r="A667" s="119"/>
      <c r="B667" s="119"/>
      <c r="C667" s="119"/>
      <c r="D667" s="119"/>
      <c r="E667" s="119"/>
      <c r="F667" s="119"/>
      <c r="G667" s="119"/>
    </row>
    <row r="668" spans="1:7">
      <c r="A668" s="119"/>
      <c r="B668" s="119"/>
      <c r="C668" s="119"/>
      <c r="D668" s="119"/>
      <c r="E668" s="119"/>
      <c r="F668" s="119"/>
      <c r="G668" s="119"/>
    </row>
    <row r="669" spans="1:7">
      <c r="A669" s="119"/>
      <c r="B669" s="119"/>
      <c r="C669" s="119"/>
      <c r="D669" s="119"/>
      <c r="E669" s="119"/>
      <c r="F669" s="119"/>
      <c r="G669" s="119"/>
    </row>
    <row r="670" spans="1:7">
      <c r="A670" s="119"/>
      <c r="B670" s="119"/>
      <c r="C670" s="119"/>
      <c r="D670" s="119"/>
      <c r="E670" s="119"/>
      <c r="F670" s="119"/>
      <c r="G670" s="119"/>
    </row>
    <row r="671" spans="1:7">
      <c r="A671" s="119"/>
      <c r="B671" s="119"/>
      <c r="C671" s="119"/>
      <c r="D671" s="119"/>
      <c r="E671" s="119"/>
      <c r="F671" s="119"/>
      <c r="G671" s="119"/>
    </row>
    <row r="672" spans="1:7">
      <c r="A672" s="119"/>
      <c r="B672" s="119"/>
      <c r="C672" s="119"/>
      <c r="D672" s="119"/>
      <c r="E672" s="119"/>
      <c r="F672" s="119"/>
      <c r="G672" s="119"/>
    </row>
    <row r="673" spans="1:7">
      <c r="A673" s="119"/>
      <c r="B673" s="119"/>
      <c r="C673" s="119"/>
      <c r="D673" s="119"/>
      <c r="E673" s="119"/>
      <c r="F673" s="119"/>
      <c r="G673" s="119"/>
    </row>
    <row r="674" spans="1:7">
      <c r="A674" s="119"/>
      <c r="B674" s="119"/>
      <c r="C674" s="119"/>
      <c r="D674" s="119"/>
      <c r="E674" s="119"/>
      <c r="F674" s="119"/>
      <c r="G674" s="119"/>
    </row>
    <row r="675" spans="1:7">
      <c r="A675" s="119"/>
      <c r="B675" s="119"/>
      <c r="C675" s="119"/>
      <c r="D675" s="119"/>
      <c r="E675" s="119"/>
      <c r="F675" s="119"/>
      <c r="G675" s="119"/>
    </row>
    <row r="676" spans="1:7">
      <c r="A676" s="119"/>
      <c r="B676" s="119"/>
      <c r="C676" s="119"/>
      <c r="D676" s="119"/>
      <c r="E676" s="119"/>
      <c r="F676" s="119"/>
      <c r="G676" s="119"/>
    </row>
    <row r="677" spans="1:7">
      <c r="A677" s="119"/>
      <c r="B677" s="119"/>
      <c r="C677" s="119"/>
      <c r="D677" s="119"/>
      <c r="E677" s="119"/>
      <c r="F677" s="119"/>
      <c r="G677" s="119"/>
    </row>
    <row r="678" spans="1:7">
      <c r="A678" s="119"/>
      <c r="B678" s="119"/>
      <c r="C678" s="119"/>
      <c r="D678" s="119"/>
      <c r="E678" s="119"/>
      <c r="F678" s="119"/>
      <c r="G678" s="119"/>
    </row>
    <row r="679" spans="1:7">
      <c r="A679" s="119"/>
      <c r="B679" s="119"/>
      <c r="C679" s="119"/>
      <c r="D679" s="119"/>
      <c r="E679" s="119"/>
      <c r="F679" s="119"/>
      <c r="G679" s="119"/>
    </row>
    <row r="680" spans="1:7">
      <c r="A680" s="119"/>
      <c r="B680" s="119"/>
      <c r="C680" s="119"/>
      <c r="D680" s="119"/>
      <c r="E680" s="119"/>
      <c r="F680" s="119"/>
      <c r="G680" s="119"/>
    </row>
    <row r="681" spans="1:7">
      <c r="A681" s="119"/>
      <c r="B681" s="119"/>
      <c r="C681" s="119"/>
      <c r="D681" s="119"/>
      <c r="E681" s="119"/>
      <c r="F681" s="119"/>
      <c r="G681" s="119"/>
    </row>
    <row r="682" spans="1:7">
      <c r="A682" s="119"/>
      <c r="B682" s="119"/>
      <c r="C682" s="119"/>
      <c r="D682" s="119"/>
      <c r="E682" s="119"/>
      <c r="F682" s="119"/>
      <c r="G682" s="119"/>
    </row>
    <row r="683" spans="1:7">
      <c r="A683" s="119"/>
      <c r="B683" s="119"/>
      <c r="C683" s="119"/>
      <c r="D683" s="119"/>
      <c r="E683" s="119"/>
      <c r="F683" s="119"/>
      <c r="G683" s="119"/>
    </row>
    <row r="684" spans="1:7">
      <c r="A684" s="119"/>
      <c r="B684" s="119"/>
      <c r="C684" s="119"/>
      <c r="D684" s="119"/>
      <c r="E684" s="119"/>
      <c r="F684" s="119"/>
      <c r="G684" s="119"/>
    </row>
    <row r="685" spans="1:7">
      <c r="A685" s="119"/>
      <c r="B685" s="119"/>
      <c r="C685" s="119"/>
      <c r="D685" s="119"/>
      <c r="E685" s="119"/>
      <c r="F685" s="119"/>
      <c r="G685" s="119"/>
    </row>
    <row r="686" spans="1:7">
      <c r="A686" s="119"/>
      <c r="B686" s="119"/>
      <c r="C686" s="119"/>
      <c r="D686" s="119"/>
      <c r="E686" s="119"/>
      <c r="F686" s="119"/>
      <c r="G686" s="119"/>
    </row>
    <row r="687" spans="1:7">
      <c r="A687" s="119"/>
      <c r="B687" s="119"/>
      <c r="C687" s="119"/>
      <c r="D687" s="119"/>
      <c r="E687" s="119"/>
      <c r="F687" s="119"/>
      <c r="G687" s="119"/>
    </row>
    <row r="688" spans="1:7">
      <c r="A688" s="119"/>
      <c r="B688" s="119"/>
      <c r="C688" s="119"/>
      <c r="D688" s="119"/>
      <c r="E688" s="119"/>
      <c r="F688" s="119"/>
      <c r="G688" s="119"/>
    </row>
    <row r="689" spans="1:7">
      <c r="A689" s="119"/>
      <c r="B689" s="119"/>
      <c r="C689" s="119"/>
      <c r="D689" s="119"/>
      <c r="E689" s="119"/>
      <c r="F689" s="119"/>
      <c r="G689" s="119"/>
    </row>
    <row r="690" spans="1:7">
      <c r="A690" s="119"/>
      <c r="B690" s="119"/>
      <c r="C690" s="119"/>
      <c r="D690" s="119"/>
      <c r="E690" s="119"/>
      <c r="F690" s="119"/>
      <c r="G690" s="119"/>
    </row>
    <row r="691" spans="1:7">
      <c r="A691" s="119"/>
      <c r="B691" s="119"/>
      <c r="C691" s="119"/>
      <c r="D691" s="119"/>
      <c r="E691" s="119"/>
      <c r="F691" s="119"/>
      <c r="G691" s="119"/>
    </row>
    <row r="692" spans="1:7">
      <c r="A692" s="119"/>
      <c r="B692" s="119"/>
      <c r="C692" s="119"/>
      <c r="D692" s="119"/>
      <c r="E692" s="119"/>
      <c r="F692" s="119"/>
      <c r="G692" s="119"/>
    </row>
    <row r="693" spans="1:7">
      <c r="A693" s="119"/>
      <c r="B693" s="119"/>
      <c r="C693" s="119"/>
      <c r="D693" s="119"/>
      <c r="E693" s="119"/>
      <c r="F693" s="119"/>
      <c r="G693" s="119"/>
    </row>
    <row r="694" spans="1:7">
      <c r="A694" s="119"/>
      <c r="B694" s="119"/>
      <c r="C694" s="119"/>
      <c r="D694" s="119"/>
      <c r="E694" s="119"/>
      <c r="F694" s="119"/>
      <c r="G694" s="119"/>
    </row>
    <row r="695" spans="1:7">
      <c r="A695" s="119"/>
      <c r="B695" s="119"/>
      <c r="C695" s="119"/>
      <c r="D695" s="119"/>
      <c r="E695" s="119"/>
      <c r="F695" s="119"/>
      <c r="G695" s="119"/>
    </row>
    <row r="696" spans="1:7">
      <c r="A696" s="119"/>
      <c r="B696" s="119"/>
      <c r="C696" s="119"/>
      <c r="D696" s="119"/>
      <c r="E696" s="119"/>
      <c r="F696" s="119"/>
      <c r="G696" s="119"/>
    </row>
    <row r="697" spans="1:7">
      <c r="A697" s="119"/>
      <c r="B697" s="119"/>
      <c r="C697" s="119"/>
      <c r="D697" s="119"/>
      <c r="E697" s="119"/>
      <c r="F697" s="119"/>
      <c r="G697" s="119"/>
    </row>
    <row r="698" spans="1:7">
      <c r="A698" s="119"/>
      <c r="B698" s="119"/>
      <c r="C698" s="119"/>
      <c r="D698" s="119"/>
      <c r="E698" s="119"/>
      <c r="F698" s="119"/>
      <c r="G698" s="119"/>
    </row>
    <row r="699" spans="1:7">
      <c r="A699" s="119"/>
      <c r="B699" s="119"/>
      <c r="C699" s="119"/>
      <c r="D699" s="119"/>
      <c r="E699" s="119"/>
      <c r="F699" s="119"/>
      <c r="G699" s="119"/>
    </row>
    <row r="700" spans="1:7">
      <c r="A700" s="119"/>
      <c r="B700" s="119"/>
      <c r="C700" s="119"/>
      <c r="D700" s="119"/>
      <c r="E700" s="119"/>
      <c r="F700" s="119"/>
      <c r="G700" s="119"/>
    </row>
    <row r="701" spans="1:7">
      <c r="A701" s="119"/>
      <c r="B701" s="119"/>
      <c r="C701" s="119"/>
      <c r="D701" s="119"/>
      <c r="E701" s="119"/>
      <c r="F701" s="119"/>
      <c r="G701" s="119"/>
    </row>
    <row r="702" spans="1:7">
      <c r="A702" s="119"/>
      <c r="B702" s="119"/>
      <c r="C702" s="119"/>
      <c r="D702" s="119"/>
      <c r="E702" s="119"/>
      <c r="F702" s="119"/>
      <c r="G702" s="119"/>
    </row>
    <row r="703" spans="1:7">
      <c r="A703" s="119"/>
      <c r="B703" s="119"/>
      <c r="C703" s="119"/>
      <c r="D703" s="119"/>
      <c r="E703" s="119"/>
      <c r="F703" s="119"/>
      <c r="G703" s="119"/>
    </row>
    <row r="704" spans="1:7">
      <c r="A704" s="119"/>
      <c r="B704" s="119"/>
      <c r="C704" s="119"/>
      <c r="D704" s="119"/>
      <c r="E704" s="119"/>
      <c r="F704" s="119"/>
      <c r="G704" s="119"/>
    </row>
    <row r="705" spans="1:7">
      <c r="A705" s="119"/>
      <c r="B705" s="119"/>
      <c r="C705" s="119"/>
      <c r="D705" s="119"/>
      <c r="E705" s="119"/>
      <c r="F705" s="119"/>
      <c r="G705" s="119"/>
    </row>
    <row r="706" spans="1:7">
      <c r="A706" s="119"/>
      <c r="B706" s="119"/>
      <c r="C706" s="119"/>
      <c r="D706" s="119"/>
      <c r="E706" s="119"/>
      <c r="F706" s="119"/>
      <c r="G706" s="119"/>
    </row>
    <row r="707" spans="1:7">
      <c r="A707" s="119"/>
      <c r="B707" s="119"/>
      <c r="C707" s="119"/>
      <c r="D707" s="119"/>
      <c r="E707" s="119"/>
      <c r="F707" s="119"/>
      <c r="G707" s="119"/>
    </row>
    <row r="708" spans="1:7">
      <c r="A708" s="119"/>
      <c r="B708" s="119"/>
      <c r="C708" s="119"/>
      <c r="D708" s="119"/>
      <c r="E708" s="119"/>
      <c r="F708" s="119"/>
      <c r="G708" s="119"/>
    </row>
    <row r="709" spans="1:7">
      <c r="A709" s="119"/>
      <c r="B709" s="119"/>
      <c r="C709" s="119"/>
      <c r="D709" s="119"/>
      <c r="E709" s="119"/>
      <c r="F709" s="119"/>
      <c r="G709" s="119"/>
    </row>
    <row r="710" spans="1:7">
      <c r="A710" s="119"/>
      <c r="B710" s="119"/>
      <c r="C710" s="119"/>
      <c r="D710" s="119"/>
      <c r="E710" s="119"/>
      <c r="F710" s="119"/>
      <c r="G710" s="119"/>
    </row>
    <row r="711" spans="1:7">
      <c r="A711" s="119"/>
      <c r="B711" s="119"/>
      <c r="C711" s="119"/>
      <c r="D711" s="119"/>
      <c r="E711" s="119"/>
      <c r="F711" s="119"/>
      <c r="G711" s="119"/>
    </row>
    <row r="712" spans="1:7">
      <c r="A712" s="119"/>
      <c r="B712" s="119"/>
      <c r="C712" s="119"/>
      <c r="D712" s="119"/>
      <c r="E712" s="119"/>
      <c r="F712" s="119"/>
      <c r="G712" s="119"/>
    </row>
    <row r="713" spans="1:7">
      <c r="A713" s="119"/>
      <c r="B713" s="119"/>
      <c r="C713" s="119"/>
      <c r="D713" s="119"/>
      <c r="E713" s="119"/>
      <c r="F713" s="119"/>
      <c r="G713" s="119"/>
    </row>
    <row r="714" spans="1:7">
      <c r="A714" s="119"/>
      <c r="B714" s="119"/>
      <c r="C714" s="119"/>
      <c r="D714" s="119"/>
      <c r="E714" s="119"/>
      <c r="F714" s="119"/>
      <c r="G714" s="119"/>
    </row>
    <row r="715" spans="1:7">
      <c r="A715" s="119"/>
      <c r="B715" s="119"/>
      <c r="C715" s="119"/>
      <c r="D715" s="119"/>
      <c r="E715" s="119"/>
      <c r="F715" s="119"/>
      <c r="G715" s="119"/>
    </row>
    <row r="716" spans="1:7">
      <c r="A716" s="119"/>
      <c r="B716" s="119"/>
      <c r="C716" s="119"/>
      <c r="D716" s="119"/>
      <c r="E716" s="119"/>
      <c r="F716" s="119"/>
      <c r="G716" s="119"/>
    </row>
    <row r="717" spans="1:7">
      <c r="A717" s="119"/>
      <c r="B717" s="119"/>
      <c r="C717" s="119"/>
      <c r="D717" s="119"/>
      <c r="E717" s="119"/>
      <c r="F717" s="119"/>
      <c r="G717" s="119"/>
    </row>
    <row r="718" spans="1:7">
      <c r="A718" s="119"/>
      <c r="B718" s="119"/>
      <c r="C718" s="119"/>
      <c r="D718" s="119"/>
      <c r="E718" s="119"/>
      <c r="F718" s="119"/>
      <c r="G718" s="119"/>
    </row>
    <row r="719" spans="1:7">
      <c r="A719" s="119"/>
      <c r="B719" s="119"/>
      <c r="C719" s="119"/>
      <c r="D719" s="119"/>
      <c r="E719" s="119"/>
      <c r="F719" s="119"/>
      <c r="G719" s="119"/>
    </row>
    <row r="720" spans="1:7">
      <c r="A720" s="119"/>
      <c r="B720" s="119"/>
      <c r="C720" s="119"/>
      <c r="D720" s="119"/>
      <c r="E720" s="119"/>
      <c r="F720" s="119"/>
      <c r="G720" s="119"/>
    </row>
    <row r="721" spans="1:7">
      <c r="A721" s="119"/>
      <c r="B721" s="119"/>
      <c r="C721" s="119"/>
      <c r="D721" s="119"/>
      <c r="E721" s="119"/>
      <c r="F721" s="119"/>
      <c r="G721" s="119"/>
    </row>
    <row r="722" spans="1:7">
      <c r="A722" s="119"/>
      <c r="B722" s="119"/>
      <c r="C722" s="119"/>
      <c r="D722" s="119"/>
      <c r="E722" s="119"/>
      <c r="F722" s="119"/>
      <c r="G722" s="119"/>
    </row>
    <row r="723" spans="1:7">
      <c r="A723" s="119"/>
      <c r="B723" s="119"/>
      <c r="C723" s="119"/>
      <c r="D723" s="119"/>
      <c r="E723" s="119"/>
      <c r="F723" s="119"/>
      <c r="G723" s="119"/>
    </row>
    <row r="724" spans="1:7">
      <c r="A724" s="119"/>
      <c r="B724" s="119"/>
      <c r="C724" s="119"/>
      <c r="D724" s="119"/>
      <c r="E724" s="119"/>
      <c r="F724" s="119"/>
      <c r="G724" s="119"/>
    </row>
    <row r="725" spans="1:7">
      <c r="A725" s="119"/>
      <c r="B725" s="119"/>
      <c r="C725" s="119"/>
      <c r="D725" s="119"/>
      <c r="E725" s="119"/>
      <c r="F725" s="119"/>
      <c r="G725" s="119"/>
    </row>
    <row r="726" spans="1:7">
      <c r="A726" s="119"/>
      <c r="B726" s="119"/>
      <c r="C726" s="119"/>
      <c r="D726" s="119"/>
      <c r="E726" s="119"/>
      <c r="F726" s="119"/>
      <c r="G726" s="119"/>
    </row>
    <row r="727" spans="1:7">
      <c r="A727" s="119"/>
      <c r="B727" s="119"/>
      <c r="C727" s="119"/>
      <c r="D727" s="119"/>
      <c r="E727" s="119"/>
      <c r="F727" s="119"/>
      <c r="G727" s="119"/>
    </row>
    <row r="728" spans="1:7">
      <c r="A728" s="119"/>
      <c r="B728" s="119"/>
      <c r="C728" s="119"/>
      <c r="D728" s="119"/>
      <c r="E728" s="119"/>
      <c r="F728" s="119"/>
      <c r="G728" s="119"/>
    </row>
    <row r="729" spans="1:7">
      <c r="A729" s="119"/>
      <c r="B729" s="119"/>
      <c r="C729" s="119"/>
      <c r="D729" s="119"/>
      <c r="E729" s="119"/>
      <c r="F729" s="119"/>
      <c r="G729" s="119"/>
    </row>
    <row r="730" spans="1:7">
      <c r="A730" s="119"/>
      <c r="B730" s="119"/>
      <c r="C730" s="119"/>
      <c r="D730" s="119"/>
      <c r="E730" s="119"/>
      <c r="F730" s="119"/>
      <c r="G730" s="119"/>
    </row>
    <row r="731" spans="1:7">
      <c r="A731" s="119"/>
      <c r="B731" s="119"/>
      <c r="C731" s="119"/>
      <c r="D731" s="119"/>
      <c r="E731" s="119"/>
      <c r="F731" s="119"/>
      <c r="G731" s="119"/>
    </row>
    <row r="732" spans="1:7">
      <c r="A732" s="119"/>
      <c r="B732" s="119"/>
      <c r="C732" s="119"/>
      <c r="D732" s="119"/>
      <c r="E732" s="119"/>
      <c r="F732" s="119"/>
      <c r="G732" s="119"/>
    </row>
    <row r="733" spans="1:7">
      <c r="A733" s="119"/>
      <c r="B733" s="119"/>
      <c r="C733" s="119"/>
      <c r="D733" s="119"/>
      <c r="E733" s="119"/>
      <c r="F733" s="119"/>
      <c r="G733" s="119"/>
    </row>
    <row r="734" spans="1:7">
      <c r="A734" s="119"/>
      <c r="B734" s="119"/>
      <c r="C734" s="119"/>
      <c r="D734" s="119"/>
      <c r="E734" s="119"/>
      <c r="F734" s="119"/>
      <c r="G734" s="119"/>
    </row>
    <row r="735" spans="1:7">
      <c r="A735" s="119"/>
      <c r="B735" s="119"/>
      <c r="C735" s="119"/>
      <c r="D735" s="119"/>
      <c r="E735" s="119"/>
      <c r="F735" s="119"/>
      <c r="G735" s="119"/>
    </row>
    <row r="736" spans="1:7">
      <c r="A736" s="119"/>
      <c r="B736" s="119"/>
      <c r="C736" s="119"/>
      <c r="D736" s="119"/>
      <c r="E736" s="119"/>
      <c r="F736" s="119"/>
      <c r="G736" s="119"/>
    </row>
    <row r="737" spans="1:7">
      <c r="A737" s="119"/>
      <c r="B737" s="119"/>
      <c r="C737" s="119"/>
      <c r="D737" s="119"/>
      <c r="E737" s="119"/>
      <c r="F737" s="119"/>
      <c r="G737" s="119"/>
    </row>
    <row r="738" spans="1:7">
      <c r="A738" s="119"/>
      <c r="B738" s="119"/>
      <c r="C738" s="119"/>
      <c r="D738" s="119"/>
      <c r="E738" s="119"/>
      <c r="F738" s="119"/>
      <c r="G738" s="119"/>
    </row>
    <row r="739" spans="1:7">
      <c r="A739" s="119"/>
      <c r="B739" s="119"/>
      <c r="C739" s="119"/>
      <c r="D739" s="119"/>
      <c r="E739" s="119"/>
      <c r="F739" s="119"/>
      <c r="G739" s="119"/>
    </row>
    <row r="740" spans="1:7">
      <c r="A740" s="119"/>
      <c r="B740" s="119"/>
      <c r="C740" s="119"/>
      <c r="D740" s="119"/>
      <c r="E740" s="119"/>
      <c r="F740" s="119"/>
      <c r="G740" s="119"/>
    </row>
    <row r="741" spans="1:7">
      <c r="A741" s="119"/>
      <c r="B741" s="119"/>
      <c r="C741" s="119"/>
      <c r="D741" s="119"/>
      <c r="E741" s="119"/>
      <c r="F741" s="119"/>
      <c r="G741" s="119"/>
    </row>
    <row r="742" spans="1:7">
      <c r="A742" s="119"/>
      <c r="B742" s="119"/>
      <c r="C742" s="119"/>
      <c r="D742" s="119"/>
      <c r="E742" s="119"/>
      <c r="F742" s="119"/>
      <c r="G742" s="119"/>
    </row>
    <row r="743" spans="1:7">
      <c r="A743" s="119"/>
      <c r="B743" s="119"/>
      <c r="C743" s="119"/>
      <c r="D743" s="119"/>
      <c r="E743" s="119"/>
      <c r="F743" s="119"/>
      <c r="G743" s="119"/>
    </row>
    <row r="744" spans="1:7">
      <c r="A744" s="119"/>
      <c r="B744" s="119"/>
      <c r="C744" s="119"/>
      <c r="D744" s="119"/>
      <c r="E744" s="119"/>
      <c r="F744" s="119"/>
      <c r="G744" s="119"/>
    </row>
    <row r="745" spans="1:7">
      <c r="A745" s="119"/>
      <c r="B745" s="119"/>
      <c r="C745" s="119"/>
      <c r="D745" s="119"/>
      <c r="E745" s="119"/>
      <c r="F745" s="119"/>
      <c r="G745" s="119"/>
    </row>
    <row r="746" spans="1:7">
      <c r="A746" s="119"/>
      <c r="B746" s="119"/>
      <c r="C746" s="119"/>
      <c r="D746" s="119"/>
      <c r="E746" s="119"/>
      <c r="F746" s="119"/>
      <c r="G746" s="119"/>
    </row>
    <row r="747" spans="1:7">
      <c r="A747" s="119"/>
      <c r="B747" s="119"/>
      <c r="C747" s="119"/>
      <c r="D747" s="119"/>
      <c r="E747" s="119"/>
      <c r="F747" s="119"/>
      <c r="G747" s="119"/>
    </row>
    <row r="748" spans="1:7">
      <c r="A748" s="119"/>
      <c r="B748" s="119"/>
      <c r="C748" s="119"/>
      <c r="D748" s="119"/>
      <c r="E748" s="119"/>
      <c r="F748" s="119"/>
      <c r="G748" s="119"/>
    </row>
    <row r="749" spans="1:7">
      <c r="A749" s="119"/>
      <c r="B749" s="119"/>
      <c r="C749" s="119"/>
      <c r="D749" s="119"/>
      <c r="E749" s="119"/>
      <c r="F749" s="119"/>
      <c r="G749" s="119"/>
    </row>
    <row r="750" spans="1:7">
      <c r="A750" s="119"/>
      <c r="B750" s="119"/>
      <c r="C750" s="119"/>
      <c r="D750" s="119"/>
      <c r="E750" s="119"/>
      <c r="F750" s="119"/>
      <c r="G750" s="119"/>
    </row>
    <row r="751" spans="1:7">
      <c r="A751" s="119"/>
      <c r="B751" s="119"/>
      <c r="C751" s="119"/>
      <c r="D751" s="119"/>
      <c r="E751" s="119"/>
      <c r="F751" s="119"/>
      <c r="G751" s="119"/>
    </row>
    <row r="752" spans="1:7">
      <c r="A752" s="119"/>
      <c r="B752" s="119"/>
      <c r="C752" s="119"/>
      <c r="D752" s="119"/>
      <c r="E752" s="119"/>
      <c r="F752" s="119"/>
      <c r="G752" s="119"/>
    </row>
    <row r="753" spans="1:7">
      <c r="A753" s="119"/>
      <c r="B753" s="119"/>
      <c r="C753" s="119"/>
      <c r="D753" s="119"/>
      <c r="E753" s="119"/>
      <c r="F753" s="119"/>
      <c r="G753" s="119"/>
    </row>
    <row r="754" spans="1:7">
      <c r="A754" s="119"/>
      <c r="B754" s="119"/>
      <c r="C754" s="119"/>
      <c r="D754" s="119"/>
      <c r="E754" s="119"/>
      <c r="F754" s="119"/>
      <c r="G754" s="119"/>
    </row>
    <row r="755" spans="1:7">
      <c r="A755" s="119"/>
      <c r="B755" s="119"/>
      <c r="C755" s="119"/>
      <c r="D755" s="119"/>
      <c r="E755" s="119"/>
      <c r="F755" s="119"/>
      <c r="G755" s="119"/>
    </row>
    <row r="756" spans="1:7">
      <c r="A756" s="119"/>
      <c r="B756" s="119"/>
      <c r="C756" s="119"/>
      <c r="D756" s="119"/>
      <c r="E756" s="119"/>
      <c r="F756" s="119"/>
      <c r="G756" s="119"/>
    </row>
    <row r="757" spans="1:7">
      <c r="A757" s="119"/>
      <c r="B757" s="119"/>
      <c r="C757" s="119"/>
      <c r="D757" s="119"/>
      <c r="E757" s="119"/>
      <c r="F757" s="119"/>
      <c r="G757" s="119"/>
    </row>
    <row r="758" spans="1:7">
      <c r="A758" s="119"/>
      <c r="B758" s="119"/>
      <c r="C758" s="119"/>
      <c r="D758" s="119"/>
      <c r="E758" s="119"/>
      <c r="F758" s="119"/>
      <c r="G758" s="119"/>
    </row>
    <row r="759" spans="1:7">
      <c r="A759" s="119"/>
      <c r="B759" s="119"/>
      <c r="C759" s="119"/>
      <c r="D759" s="119"/>
      <c r="E759" s="119"/>
      <c r="F759" s="119"/>
      <c r="G759" s="119"/>
    </row>
    <row r="760" spans="1:7">
      <c r="A760" s="119"/>
      <c r="B760" s="119"/>
      <c r="C760" s="119"/>
      <c r="D760" s="119"/>
      <c r="E760" s="119"/>
      <c r="F760" s="119"/>
      <c r="G760" s="119"/>
    </row>
    <row r="761" spans="1:7">
      <c r="A761" s="119"/>
      <c r="B761" s="119"/>
      <c r="C761" s="119"/>
      <c r="D761" s="119"/>
      <c r="E761" s="119"/>
      <c r="F761" s="119"/>
      <c r="G761" s="119"/>
    </row>
    <row r="762" spans="1:7">
      <c r="A762" s="119"/>
      <c r="B762" s="119"/>
      <c r="C762" s="119"/>
      <c r="D762" s="119"/>
      <c r="E762" s="119"/>
      <c r="F762" s="119"/>
      <c r="G762" s="119"/>
    </row>
    <row r="763" spans="1:7">
      <c r="A763" s="119"/>
      <c r="B763" s="119"/>
      <c r="C763" s="119"/>
      <c r="D763" s="119"/>
      <c r="E763" s="119"/>
      <c r="F763" s="119"/>
      <c r="G763" s="119"/>
    </row>
    <row r="764" spans="1:7">
      <c r="A764" s="119"/>
      <c r="B764" s="119"/>
      <c r="C764" s="119"/>
      <c r="D764" s="119"/>
      <c r="E764" s="119"/>
      <c r="F764" s="119"/>
      <c r="G764" s="119"/>
    </row>
    <row r="765" spans="1:7">
      <c r="A765" s="119"/>
      <c r="B765" s="119"/>
      <c r="C765" s="119"/>
      <c r="D765" s="119"/>
      <c r="E765" s="119"/>
      <c r="F765" s="119"/>
      <c r="G765" s="119"/>
    </row>
    <row r="766" spans="1:7">
      <c r="A766" s="119"/>
      <c r="B766" s="119"/>
      <c r="C766" s="119"/>
      <c r="D766" s="119"/>
      <c r="E766" s="119"/>
      <c r="F766" s="119"/>
      <c r="G766" s="119"/>
    </row>
    <row r="767" spans="1:7">
      <c r="A767" s="119"/>
      <c r="B767" s="119"/>
      <c r="C767" s="119"/>
      <c r="D767" s="119"/>
      <c r="E767" s="119"/>
      <c r="F767" s="119"/>
      <c r="G767" s="119"/>
    </row>
    <row r="768" spans="1:7">
      <c r="A768" s="119"/>
      <c r="B768" s="119"/>
      <c r="C768" s="119"/>
      <c r="D768" s="119"/>
      <c r="E768" s="119"/>
      <c r="F768" s="119"/>
      <c r="G768" s="119"/>
    </row>
    <row r="769" spans="1:7">
      <c r="A769" s="119"/>
      <c r="B769" s="119"/>
      <c r="C769" s="119"/>
      <c r="D769" s="119"/>
      <c r="E769" s="119"/>
      <c r="F769" s="119"/>
      <c r="G769" s="119"/>
    </row>
    <row r="770" spans="1:7">
      <c r="A770" s="119"/>
      <c r="B770" s="119"/>
      <c r="C770" s="119"/>
      <c r="D770" s="119"/>
      <c r="E770" s="119"/>
      <c r="F770" s="119"/>
      <c r="G770" s="119"/>
    </row>
    <row r="771" spans="1:7">
      <c r="A771" s="119"/>
      <c r="B771" s="119"/>
      <c r="C771" s="119"/>
      <c r="D771" s="119"/>
      <c r="E771" s="119"/>
      <c r="F771" s="119"/>
      <c r="G771" s="119"/>
    </row>
    <row r="772" spans="1:7">
      <c r="A772" s="119"/>
      <c r="B772" s="119"/>
      <c r="C772" s="119"/>
      <c r="D772" s="119"/>
      <c r="E772" s="119"/>
      <c r="F772" s="119"/>
      <c r="G772" s="119"/>
    </row>
    <row r="773" spans="1:7">
      <c r="A773" s="119"/>
      <c r="B773" s="119"/>
      <c r="C773" s="119"/>
      <c r="D773" s="119"/>
      <c r="E773" s="119"/>
      <c r="F773" s="119"/>
      <c r="G773" s="119"/>
    </row>
    <row r="774" spans="1:7">
      <c r="A774" s="119"/>
      <c r="B774" s="119"/>
      <c r="C774" s="119"/>
      <c r="D774" s="119"/>
      <c r="E774" s="119"/>
      <c r="F774" s="119"/>
      <c r="G774" s="119"/>
    </row>
    <row r="775" spans="1:7">
      <c r="A775" s="119"/>
      <c r="B775" s="119"/>
      <c r="C775" s="119"/>
      <c r="D775" s="119"/>
      <c r="E775" s="119"/>
      <c r="F775" s="119"/>
      <c r="G775" s="119"/>
    </row>
    <row r="776" spans="1:7">
      <c r="A776" s="119"/>
      <c r="B776" s="119"/>
      <c r="C776" s="119"/>
      <c r="D776" s="119"/>
      <c r="E776" s="119"/>
      <c r="F776" s="119"/>
      <c r="G776" s="119"/>
    </row>
    <row r="777" spans="1:7">
      <c r="A777" s="119"/>
      <c r="B777" s="119"/>
      <c r="C777" s="119"/>
      <c r="D777" s="119"/>
      <c r="E777" s="119"/>
      <c r="F777" s="119"/>
      <c r="G777" s="119"/>
    </row>
    <row r="778" spans="1:7">
      <c r="A778" s="119"/>
      <c r="B778" s="119"/>
      <c r="C778" s="119"/>
      <c r="D778" s="119"/>
      <c r="E778" s="119"/>
      <c r="F778" s="119"/>
      <c r="G778" s="119"/>
    </row>
    <row r="779" spans="1:7">
      <c r="A779" s="119"/>
      <c r="B779" s="119"/>
      <c r="C779" s="119"/>
      <c r="D779" s="119"/>
      <c r="E779" s="119"/>
      <c r="F779" s="119"/>
      <c r="G779" s="119"/>
    </row>
    <row r="780" spans="1:7">
      <c r="A780" s="119"/>
      <c r="B780" s="119"/>
      <c r="C780" s="119"/>
      <c r="D780" s="119"/>
      <c r="E780" s="119"/>
      <c r="F780" s="119"/>
      <c r="G780" s="119"/>
    </row>
    <row r="781" spans="1:7">
      <c r="A781" s="119"/>
      <c r="B781" s="119"/>
      <c r="C781" s="119"/>
      <c r="D781" s="119"/>
      <c r="E781" s="119"/>
      <c r="F781" s="119"/>
      <c r="G781" s="119"/>
    </row>
    <row r="782" spans="1:7">
      <c r="A782" s="119"/>
      <c r="B782" s="119"/>
      <c r="C782" s="119"/>
      <c r="D782" s="119"/>
      <c r="E782" s="119"/>
      <c r="F782" s="119"/>
      <c r="G782" s="119"/>
    </row>
    <row r="783" spans="1:7">
      <c r="A783" s="119"/>
      <c r="B783" s="119"/>
      <c r="C783" s="119"/>
      <c r="D783" s="119"/>
      <c r="E783" s="119"/>
      <c r="F783" s="119"/>
      <c r="G783" s="119"/>
    </row>
    <row r="784" spans="1:7">
      <c r="A784" s="119"/>
      <c r="B784" s="119"/>
      <c r="C784" s="119"/>
      <c r="D784" s="119"/>
      <c r="E784" s="119"/>
      <c r="F784" s="119"/>
      <c r="G784" s="119"/>
    </row>
    <row r="785" spans="1:7">
      <c r="A785" s="119"/>
      <c r="B785" s="119"/>
      <c r="C785" s="119"/>
      <c r="D785" s="119"/>
      <c r="E785" s="119"/>
      <c r="F785" s="119"/>
      <c r="G785" s="119"/>
    </row>
    <row r="786" spans="1:7">
      <c r="A786" s="119"/>
      <c r="B786" s="119"/>
      <c r="C786" s="119"/>
      <c r="D786" s="119"/>
      <c r="E786" s="119"/>
      <c r="F786" s="119"/>
      <c r="G786" s="119"/>
    </row>
    <row r="787" spans="1:7">
      <c r="A787" s="119"/>
      <c r="B787" s="119"/>
      <c r="C787" s="119"/>
      <c r="D787" s="119"/>
      <c r="E787" s="119"/>
      <c r="F787" s="119"/>
      <c r="G787" s="119"/>
    </row>
    <row r="788" spans="1:7">
      <c r="A788" s="119"/>
      <c r="B788" s="119"/>
      <c r="C788" s="119"/>
      <c r="D788" s="119"/>
      <c r="E788" s="119"/>
      <c r="F788" s="119"/>
      <c r="G788" s="119"/>
    </row>
    <row r="789" spans="1:7">
      <c r="A789" s="119"/>
      <c r="B789" s="119"/>
      <c r="C789" s="119"/>
      <c r="D789" s="119"/>
      <c r="E789" s="119"/>
      <c r="F789" s="119"/>
      <c r="G789" s="119"/>
    </row>
    <row r="790" spans="1:7">
      <c r="A790" s="119"/>
      <c r="B790" s="119"/>
      <c r="C790" s="119"/>
      <c r="D790" s="119"/>
      <c r="E790" s="119"/>
      <c r="F790" s="119"/>
      <c r="G790" s="119"/>
    </row>
    <row r="791" spans="1:7">
      <c r="A791" s="119"/>
      <c r="B791" s="119"/>
      <c r="C791" s="119"/>
      <c r="D791" s="119"/>
      <c r="E791" s="119"/>
      <c r="F791" s="119"/>
      <c r="G791" s="119"/>
    </row>
    <row r="792" spans="1:7">
      <c r="A792" s="119"/>
      <c r="B792" s="119"/>
      <c r="C792" s="119"/>
      <c r="D792" s="119"/>
      <c r="E792" s="119"/>
      <c r="F792" s="119"/>
      <c r="G792" s="119"/>
    </row>
    <row r="793" spans="1:7">
      <c r="A793" s="119"/>
      <c r="B793" s="119"/>
      <c r="C793" s="119"/>
      <c r="D793" s="119"/>
      <c r="E793" s="119"/>
      <c r="F793" s="119"/>
      <c r="G793" s="119"/>
    </row>
    <row r="794" spans="1:7">
      <c r="A794" s="119"/>
      <c r="B794" s="119"/>
      <c r="C794" s="119"/>
      <c r="D794" s="119"/>
      <c r="E794" s="119"/>
      <c r="F794" s="119"/>
      <c r="G794" s="119"/>
    </row>
    <row r="795" spans="1:7">
      <c r="A795" s="119"/>
      <c r="B795" s="119"/>
      <c r="C795" s="119"/>
      <c r="D795" s="119"/>
      <c r="E795" s="119"/>
      <c r="F795" s="119"/>
      <c r="G795" s="119"/>
    </row>
    <row r="796" spans="1:7">
      <c r="A796" s="119"/>
      <c r="B796" s="119"/>
      <c r="C796" s="119"/>
      <c r="D796" s="119"/>
      <c r="E796" s="119"/>
      <c r="F796" s="119"/>
      <c r="G796" s="119"/>
    </row>
    <row r="797" spans="1:7">
      <c r="A797" s="119"/>
      <c r="B797" s="119"/>
      <c r="C797" s="119"/>
      <c r="D797" s="119"/>
      <c r="E797" s="119"/>
      <c r="F797" s="119"/>
      <c r="G797" s="119"/>
    </row>
    <row r="798" spans="1:7">
      <c r="A798" s="119"/>
      <c r="B798" s="119"/>
      <c r="C798" s="119"/>
      <c r="D798" s="119"/>
      <c r="E798" s="119"/>
      <c r="F798" s="119"/>
      <c r="G798" s="119"/>
    </row>
    <row r="799" spans="1:7">
      <c r="A799" s="119"/>
      <c r="B799" s="119"/>
      <c r="C799" s="119"/>
      <c r="D799" s="119"/>
      <c r="E799" s="119"/>
      <c r="F799" s="119"/>
      <c r="G799" s="119"/>
    </row>
    <row r="800" spans="1:7">
      <c r="A800" s="119"/>
      <c r="B800" s="119"/>
      <c r="C800" s="119"/>
      <c r="D800" s="119"/>
      <c r="E800" s="119"/>
      <c r="F800" s="119"/>
      <c r="G800" s="119"/>
    </row>
    <row r="801" spans="1:7">
      <c r="A801" s="119"/>
      <c r="B801" s="119"/>
      <c r="C801" s="119"/>
      <c r="D801" s="119"/>
      <c r="E801" s="119"/>
      <c r="F801" s="119"/>
      <c r="G801" s="119"/>
    </row>
    <row r="802" spans="1:7">
      <c r="A802" s="119"/>
      <c r="B802" s="119"/>
      <c r="C802" s="119"/>
      <c r="D802" s="119"/>
      <c r="E802" s="119"/>
      <c r="F802" s="119"/>
      <c r="G802" s="119"/>
    </row>
    <row r="803" spans="1:7">
      <c r="A803" s="119"/>
      <c r="B803" s="119"/>
      <c r="C803" s="119"/>
      <c r="D803" s="119"/>
      <c r="E803" s="119"/>
      <c r="F803" s="119"/>
      <c r="G803" s="119"/>
    </row>
    <row r="804" spans="1:7">
      <c r="A804" s="119"/>
      <c r="B804" s="119"/>
      <c r="C804" s="119"/>
      <c r="D804" s="119"/>
      <c r="E804" s="119"/>
      <c r="F804" s="119"/>
      <c r="G804" s="119"/>
    </row>
    <row r="805" spans="1:7">
      <c r="A805" s="119"/>
      <c r="B805" s="119"/>
      <c r="C805" s="119"/>
      <c r="D805" s="119"/>
      <c r="E805" s="119"/>
      <c r="F805" s="119"/>
      <c r="G805" s="119"/>
    </row>
    <row r="806" spans="1:7">
      <c r="A806" s="119"/>
      <c r="B806" s="119"/>
      <c r="C806" s="119"/>
      <c r="D806" s="119"/>
      <c r="E806" s="119"/>
      <c r="F806" s="119"/>
      <c r="G806" s="119"/>
    </row>
    <row r="807" spans="1:7">
      <c r="A807" s="119"/>
      <c r="B807" s="119"/>
      <c r="C807" s="119"/>
      <c r="D807" s="119"/>
      <c r="E807" s="119"/>
      <c r="F807" s="119"/>
      <c r="G807" s="119"/>
    </row>
    <row r="808" spans="1:7">
      <c r="A808" s="119"/>
      <c r="B808" s="119"/>
      <c r="C808" s="119"/>
      <c r="D808" s="119"/>
      <c r="E808" s="119"/>
      <c r="F808" s="119"/>
      <c r="G808" s="119"/>
    </row>
    <row r="809" spans="1:7">
      <c r="A809" s="119"/>
      <c r="B809" s="119"/>
      <c r="C809" s="119"/>
      <c r="D809" s="119"/>
      <c r="E809" s="119"/>
      <c r="F809" s="119"/>
      <c r="G809" s="119"/>
    </row>
    <row r="810" spans="1:7">
      <c r="A810" s="119"/>
      <c r="B810" s="119"/>
      <c r="C810" s="119"/>
      <c r="D810" s="119"/>
      <c r="E810" s="119"/>
      <c r="F810" s="119"/>
      <c r="G810" s="119"/>
    </row>
    <row r="811" spans="1:7">
      <c r="A811" s="119"/>
      <c r="B811" s="119"/>
      <c r="C811" s="119"/>
      <c r="D811" s="119"/>
      <c r="E811" s="119"/>
      <c r="F811" s="119"/>
      <c r="G811" s="119"/>
    </row>
    <row r="812" spans="1:7">
      <c r="A812" s="119"/>
      <c r="B812" s="119"/>
      <c r="C812" s="119"/>
      <c r="D812" s="119"/>
      <c r="E812" s="119"/>
      <c r="F812" s="119"/>
      <c r="G812" s="119"/>
    </row>
    <row r="813" spans="1:7">
      <c r="A813" s="119"/>
      <c r="B813" s="119"/>
      <c r="C813" s="119"/>
      <c r="D813" s="119"/>
      <c r="E813" s="119"/>
      <c r="F813" s="119"/>
      <c r="G813" s="119"/>
    </row>
    <row r="814" spans="1:7">
      <c r="A814" s="119"/>
      <c r="B814" s="119"/>
      <c r="C814" s="119"/>
      <c r="D814" s="119"/>
      <c r="E814" s="119"/>
      <c r="F814" s="119"/>
      <c r="G814" s="119"/>
    </row>
    <row r="815" spans="1:7">
      <c r="A815" s="119"/>
      <c r="B815" s="119"/>
      <c r="C815" s="119"/>
      <c r="D815" s="119"/>
      <c r="E815" s="119"/>
      <c r="F815" s="119"/>
      <c r="G815" s="119"/>
    </row>
    <row r="816" spans="1:7">
      <c r="A816" s="119"/>
      <c r="B816" s="119"/>
      <c r="C816" s="119"/>
      <c r="D816" s="119"/>
      <c r="E816" s="119"/>
      <c r="F816" s="119"/>
      <c r="G816" s="119"/>
    </row>
    <row r="817" spans="1:7">
      <c r="A817" s="119"/>
      <c r="B817" s="119"/>
      <c r="C817" s="119"/>
      <c r="D817" s="119"/>
      <c r="E817" s="119"/>
      <c r="F817" s="119"/>
      <c r="G817" s="119"/>
    </row>
    <row r="818" spans="1:7">
      <c r="A818" s="119"/>
      <c r="B818" s="119"/>
      <c r="C818" s="119"/>
      <c r="D818" s="119"/>
      <c r="E818" s="119"/>
      <c r="F818" s="119"/>
      <c r="G818" s="119"/>
    </row>
    <row r="819" spans="1:7">
      <c r="A819" s="119"/>
      <c r="B819" s="119"/>
      <c r="C819" s="119"/>
      <c r="D819" s="119"/>
      <c r="E819" s="119"/>
      <c r="F819" s="119"/>
      <c r="G819" s="119"/>
    </row>
    <row r="820" spans="1:7">
      <c r="A820" s="119"/>
      <c r="B820" s="119"/>
      <c r="C820" s="119"/>
      <c r="D820" s="119"/>
      <c r="E820" s="119"/>
      <c r="F820" s="119"/>
      <c r="G820" s="119"/>
    </row>
    <row r="821" spans="1:7">
      <c r="A821" s="119"/>
      <c r="B821" s="119"/>
      <c r="C821" s="119"/>
      <c r="D821" s="119"/>
      <c r="E821" s="119"/>
      <c r="F821" s="119"/>
      <c r="G821" s="119"/>
    </row>
    <row r="822" spans="1:7">
      <c r="A822" s="119"/>
      <c r="B822" s="119"/>
      <c r="C822" s="119"/>
      <c r="D822" s="119"/>
      <c r="E822" s="119"/>
      <c r="F822" s="119"/>
      <c r="G822" s="119"/>
    </row>
    <row r="823" spans="1:7">
      <c r="A823" s="119"/>
      <c r="B823" s="119"/>
      <c r="C823" s="119"/>
      <c r="D823" s="119"/>
      <c r="E823" s="119"/>
      <c r="F823" s="119"/>
      <c r="G823" s="119"/>
    </row>
    <row r="824" spans="1:7">
      <c r="A824" s="119"/>
      <c r="B824" s="119"/>
      <c r="C824" s="119"/>
      <c r="D824" s="119"/>
      <c r="E824" s="119"/>
      <c r="F824" s="119"/>
      <c r="G824" s="119"/>
    </row>
    <row r="825" spans="1:7">
      <c r="A825" s="119"/>
      <c r="B825" s="119"/>
      <c r="C825" s="119"/>
      <c r="D825" s="119"/>
      <c r="E825" s="119"/>
      <c r="F825" s="119"/>
      <c r="G825" s="119"/>
    </row>
    <row r="826" spans="1:7">
      <c r="A826" s="119"/>
      <c r="B826" s="119"/>
      <c r="C826" s="119"/>
      <c r="D826" s="119"/>
      <c r="E826" s="119"/>
      <c r="F826" s="119"/>
      <c r="G826" s="119"/>
    </row>
    <row r="827" spans="1:7">
      <c r="A827" s="119"/>
      <c r="B827" s="119"/>
      <c r="C827" s="119"/>
      <c r="D827" s="119"/>
      <c r="E827" s="119"/>
      <c r="F827" s="119"/>
      <c r="G827" s="119"/>
    </row>
    <row r="828" spans="1:7">
      <c r="A828" s="119"/>
      <c r="B828" s="119"/>
      <c r="C828" s="119"/>
      <c r="D828" s="119"/>
      <c r="E828" s="119"/>
      <c r="F828" s="119"/>
      <c r="G828" s="119"/>
    </row>
    <row r="829" spans="1:7">
      <c r="A829" s="119"/>
      <c r="B829" s="119"/>
      <c r="C829" s="119"/>
      <c r="D829" s="119"/>
      <c r="E829" s="119"/>
      <c r="F829" s="119"/>
      <c r="G829" s="119"/>
    </row>
    <row r="830" spans="1:7">
      <c r="A830" s="119"/>
      <c r="B830" s="119"/>
      <c r="C830" s="119"/>
      <c r="D830" s="119"/>
      <c r="E830" s="119"/>
      <c r="F830" s="119"/>
      <c r="G830" s="119"/>
    </row>
    <row r="831" spans="1:7">
      <c r="A831" s="119"/>
      <c r="B831" s="119"/>
      <c r="C831" s="119"/>
      <c r="D831" s="119"/>
      <c r="E831" s="119"/>
      <c r="F831" s="119"/>
      <c r="G831" s="119"/>
    </row>
    <row r="832" spans="1:7">
      <c r="A832" s="119"/>
      <c r="B832" s="119"/>
      <c r="C832" s="119"/>
      <c r="D832" s="119"/>
      <c r="E832" s="119"/>
      <c r="F832" s="119"/>
      <c r="G832" s="119"/>
    </row>
    <row r="833" spans="1:7">
      <c r="A833" s="119"/>
      <c r="B833" s="119"/>
      <c r="C833" s="119"/>
      <c r="D833" s="119"/>
      <c r="E833" s="119"/>
      <c r="F833" s="119"/>
      <c r="G833" s="119"/>
    </row>
    <row r="834" spans="1:7">
      <c r="A834" s="119"/>
      <c r="B834" s="119"/>
      <c r="C834" s="119"/>
      <c r="D834" s="119"/>
      <c r="E834" s="119"/>
      <c r="F834" s="119"/>
      <c r="G834" s="119"/>
    </row>
    <row r="835" spans="1:7">
      <c r="A835" s="119"/>
      <c r="B835" s="119"/>
      <c r="C835" s="119"/>
      <c r="D835" s="119"/>
      <c r="E835" s="119"/>
      <c r="F835" s="119"/>
      <c r="G835" s="119"/>
    </row>
    <row r="836" spans="1:7">
      <c r="A836" s="119"/>
      <c r="B836" s="119"/>
      <c r="C836" s="119"/>
      <c r="D836" s="119"/>
      <c r="E836" s="119"/>
      <c r="F836" s="119"/>
      <c r="G836" s="119"/>
    </row>
    <row r="837" spans="1:7">
      <c r="A837" s="119"/>
      <c r="B837" s="119"/>
      <c r="C837" s="119"/>
      <c r="D837" s="119"/>
      <c r="E837" s="119"/>
      <c r="F837" s="119"/>
      <c r="G837" s="119"/>
    </row>
    <row r="838" spans="1:7">
      <c r="A838" s="119"/>
      <c r="B838" s="119"/>
      <c r="C838" s="119"/>
      <c r="D838" s="119"/>
      <c r="E838" s="119"/>
      <c r="F838" s="119"/>
      <c r="G838" s="119"/>
    </row>
    <row r="839" spans="1:7">
      <c r="A839" s="119"/>
      <c r="B839" s="119"/>
      <c r="C839" s="119"/>
      <c r="D839" s="119"/>
      <c r="E839" s="119"/>
      <c r="F839" s="119"/>
      <c r="G839" s="119"/>
    </row>
    <row r="840" spans="1:7">
      <c r="A840" s="119"/>
      <c r="B840" s="119"/>
      <c r="C840" s="119"/>
      <c r="D840" s="119"/>
      <c r="E840" s="119"/>
      <c r="F840" s="119"/>
      <c r="G840" s="119"/>
    </row>
    <row r="841" spans="1:7">
      <c r="A841" s="119"/>
      <c r="B841" s="119"/>
      <c r="C841" s="119"/>
      <c r="D841" s="119"/>
      <c r="E841" s="119"/>
      <c r="F841" s="119"/>
      <c r="G841" s="119"/>
    </row>
    <row r="842" spans="1:7">
      <c r="A842" s="119"/>
      <c r="B842" s="119"/>
      <c r="C842" s="119"/>
      <c r="D842" s="119"/>
      <c r="E842" s="119"/>
      <c r="F842" s="119"/>
      <c r="G842" s="119"/>
    </row>
    <row r="843" spans="1:7">
      <c r="A843" s="119"/>
      <c r="B843" s="119"/>
      <c r="C843" s="119"/>
      <c r="D843" s="119"/>
      <c r="E843" s="119"/>
      <c r="F843" s="119"/>
      <c r="G843" s="119"/>
    </row>
    <row r="844" spans="1:7">
      <c r="A844" s="119"/>
      <c r="B844" s="119"/>
      <c r="C844" s="119"/>
      <c r="D844" s="119"/>
      <c r="E844" s="119"/>
      <c r="F844" s="119"/>
      <c r="G844" s="119"/>
    </row>
    <row r="845" spans="1:7">
      <c r="A845" s="119"/>
      <c r="B845" s="119"/>
      <c r="C845" s="119"/>
      <c r="D845" s="119"/>
      <c r="E845" s="119"/>
      <c r="F845" s="119"/>
      <c r="G845" s="119"/>
    </row>
    <row r="846" spans="1:7">
      <c r="A846" s="119"/>
      <c r="B846" s="119"/>
      <c r="C846" s="119"/>
      <c r="D846" s="119"/>
      <c r="E846" s="119"/>
      <c r="F846" s="119"/>
      <c r="G846" s="119"/>
    </row>
    <row r="847" spans="1:7">
      <c r="A847" s="119"/>
      <c r="B847" s="119"/>
      <c r="C847" s="119"/>
      <c r="D847" s="119"/>
      <c r="E847" s="119"/>
      <c r="F847" s="119"/>
      <c r="G847" s="119"/>
    </row>
    <row r="848" spans="1:7">
      <c r="A848" s="119"/>
      <c r="B848" s="119"/>
      <c r="C848" s="119"/>
      <c r="D848" s="119"/>
      <c r="E848" s="119"/>
      <c r="F848" s="119"/>
      <c r="G848" s="119"/>
    </row>
    <row r="849" spans="1:7">
      <c r="A849" s="119"/>
      <c r="B849" s="119"/>
      <c r="C849" s="119"/>
      <c r="D849" s="119"/>
      <c r="E849" s="119"/>
      <c r="F849" s="119"/>
      <c r="G849" s="119"/>
    </row>
    <row r="850" spans="1:7">
      <c r="A850" s="119"/>
      <c r="B850" s="119"/>
      <c r="C850" s="119"/>
      <c r="D850" s="119"/>
      <c r="E850" s="119"/>
      <c r="F850" s="119"/>
      <c r="G850" s="119"/>
    </row>
    <row r="851" spans="1:7">
      <c r="A851" s="119"/>
      <c r="B851" s="119"/>
      <c r="C851" s="119"/>
      <c r="D851" s="119"/>
      <c r="E851" s="119"/>
      <c r="F851" s="119"/>
      <c r="G851" s="119"/>
    </row>
    <row r="852" spans="1:7">
      <c r="A852" s="119"/>
      <c r="B852" s="119"/>
      <c r="C852" s="119"/>
      <c r="D852" s="119"/>
      <c r="E852" s="119"/>
      <c r="F852" s="119"/>
      <c r="G852" s="119"/>
    </row>
    <row r="853" spans="1:7">
      <c r="A853" s="119"/>
      <c r="B853" s="119"/>
      <c r="C853" s="119"/>
      <c r="D853" s="119"/>
      <c r="E853" s="119"/>
      <c r="F853" s="119"/>
      <c r="G853" s="119"/>
    </row>
    <row r="854" spans="1:7">
      <c r="A854" s="119"/>
      <c r="B854" s="119"/>
      <c r="C854" s="119"/>
      <c r="D854" s="119"/>
      <c r="E854" s="119"/>
      <c r="F854" s="119"/>
      <c r="G854" s="119"/>
    </row>
    <row r="855" spans="1:7">
      <c r="A855" s="119"/>
      <c r="B855" s="119"/>
      <c r="C855" s="119"/>
      <c r="D855" s="119"/>
      <c r="E855" s="119"/>
      <c r="F855" s="119"/>
      <c r="G855" s="119"/>
    </row>
    <row r="856" spans="1:7">
      <c r="A856" s="119"/>
      <c r="B856" s="119"/>
      <c r="C856" s="119"/>
      <c r="D856" s="119"/>
      <c r="E856" s="119"/>
      <c r="F856" s="119"/>
      <c r="G856" s="119"/>
    </row>
    <row r="857" spans="1:7">
      <c r="A857" s="119"/>
      <c r="B857" s="119"/>
      <c r="C857" s="119"/>
      <c r="D857" s="119"/>
      <c r="E857" s="119"/>
      <c r="F857" s="119"/>
      <c r="G857" s="119"/>
    </row>
    <row r="858" spans="1:7">
      <c r="A858" s="119"/>
      <c r="B858" s="119"/>
      <c r="C858" s="119"/>
      <c r="D858" s="119"/>
      <c r="E858" s="119"/>
      <c r="F858" s="119"/>
      <c r="G858" s="119"/>
    </row>
    <row r="859" spans="1:7">
      <c r="A859" s="119"/>
      <c r="B859" s="119"/>
      <c r="C859" s="119"/>
      <c r="D859" s="119"/>
      <c r="E859" s="119"/>
      <c r="F859" s="119"/>
      <c r="G859" s="119"/>
    </row>
    <row r="860" spans="1:7">
      <c r="A860" s="119"/>
      <c r="B860" s="119"/>
      <c r="C860" s="119"/>
      <c r="D860" s="119"/>
      <c r="E860" s="119"/>
      <c r="F860" s="119"/>
      <c r="G860" s="119"/>
    </row>
    <row r="861" spans="1:7">
      <c r="A861" s="119"/>
      <c r="B861" s="119"/>
      <c r="C861" s="119"/>
      <c r="D861" s="119"/>
      <c r="E861" s="119"/>
      <c r="F861" s="119"/>
      <c r="G861" s="119"/>
    </row>
    <row r="862" spans="1:7">
      <c r="A862" s="119"/>
      <c r="B862" s="119"/>
      <c r="C862" s="119"/>
      <c r="D862" s="119"/>
      <c r="E862" s="119"/>
      <c r="F862" s="119"/>
      <c r="G862" s="119"/>
    </row>
    <row r="863" spans="1:7">
      <c r="A863" s="119"/>
      <c r="B863" s="119"/>
      <c r="C863" s="119"/>
      <c r="D863" s="119"/>
      <c r="E863" s="119"/>
      <c r="F863" s="119"/>
      <c r="G863" s="119"/>
    </row>
    <row r="864" spans="1:7">
      <c r="A864" s="119"/>
      <c r="B864" s="119"/>
      <c r="C864" s="119"/>
      <c r="D864" s="119"/>
      <c r="E864" s="119"/>
      <c r="F864" s="119"/>
      <c r="G864" s="119"/>
    </row>
    <row r="865" spans="1:7">
      <c r="A865" s="119"/>
      <c r="B865" s="119"/>
      <c r="C865" s="119"/>
      <c r="D865" s="119"/>
      <c r="E865" s="119"/>
      <c r="F865" s="119"/>
      <c r="G865" s="119"/>
    </row>
    <row r="866" spans="1:7">
      <c r="A866" s="119"/>
      <c r="B866" s="119"/>
      <c r="C866" s="119"/>
      <c r="D866" s="119"/>
      <c r="E866" s="119"/>
      <c r="F866" s="119"/>
      <c r="G866" s="119"/>
    </row>
    <row r="867" spans="1:7">
      <c r="A867" s="119"/>
      <c r="B867" s="119"/>
      <c r="C867" s="119"/>
      <c r="D867" s="119"/>
      <c r="E867" s="119"/>
      <c r="F867" s="119"/>
      <c r="G867" s="119"/>
    </row>
    <row r="868" spans="1:7">
      <c r="A868" s="119"/>
      <c r="B868" s="119"/>
      <c r="C868" s="119"/>
      <c r="D868" s="119"/>
      <c r="E868" s="119"/>
      <c r="F868" s="119"/>
      <c r="G868" s="119"/>
    </row>
    <row r="869" spans="1:7">
      <c r="A869" s="119"/>
      <c r="B869" s="119"/>
      <c r="C869" s="119"/>
      <c r="D869" s="119"/>
      <c r="E869" s="119"/>
      <c r="F869" s="119"/>
      <c r="G869" s="119"/>
    </row>
    <row r="870" spans="1:7">
      <c r="A870" s="119"/>
      <c r="B870" s="119"/>
      <c r="C870" s="119"/>
      <c r="D870" s="119"/>
      <c r="E870" s="119"/>
      <c r="F870" s="119"/>
      <c r="G870" s="119"/>
    </row>
    <row r="871" spans="1:7">
      <c r="A871" s="119"/>
      <c r="B871" s="119"/>
      <c r="C871" s="119"/>
      <c r="D871" s="119"/>
      <c r="E871" s="119"/>
      <c r="F871" s="119"/>
      <c r="G871" s="119"/>
    </row>
    <row r="872" spans="1:7">
      <c r="A872" s="119"/>
      <c r="B872" s="119"/>
      <c r="C872" s="119"/>
      <c r="D872" s="119"/>
      <c r="E872" s="119"/>
      <c r="F872" s="119"/>
      <c r="G872" s="119"/>
    </row>
    <row r="873" spans="1:7">
      <c r="A873" s="119"/>
      <c r="B873" s="119"/>
      <c r="C873" s="119"/>
      <c r="D873" s="119"/>
      <c r="E873" s="119"/>
      <c r="F873" s="119"/>
      <c r="G873" s="119"/>
    </row>
    <row r="874" spans="1:7">
      <c r="A874" s="119"/>
      <c r="B874" s="119"/>
      <c r="C874" s="119"/>
      <c r="D874" s="119"/>
      <c r="E874" s="119"/>
      <c r="F874" s="119"/>
      <c r="G874" s="119"/>
    </row>
    <row r="875" spans="1:7">
      <c r="A875" s="119"/>
      <c r="B875" s="119"/>
      <c r="C875" s="119"/>
      <c r="D875" s="119"/>
      <c r="E875" s="119"/>
      <c r="F875" s="119"/>
      <c r="G875" s="119"/>
    </row>
    <row r="876" spans="1:7">
      <c r="A876" s="119"/>
      <c r="B876" s="119"/>
      <c r="C876" s="119"/>
      <c r="D876" s="119"/>
      <c r="E876" s="119"/>
      <c r="F876" s="119"/>
      <c r="G876" s="119"/>
    </row>
    <row r="877" spans="1:7">
      <c r="A877" s="119"/>
      <c r="B877" s="119"/>
      <c r="C877" s="119"/>
      <c r="D877" s="119"/>
      <c r="E877" s="119"/>
      <c r="F877" s="119"/>
      <c r="G877" s="119"/>
    </row>
    <row r="878" spans="1:7">
      <c r="A878" s="119"/>
      <c r="B878" s="119"/>
      <c r="C878" s="119"/>
      <c r="D878" s="119"/>
      <c r="E878" s="119"/>
      <c r="F878" s="119"/>
      <c r="G878" s="119"/>
    </row>
    <row r="879" spans="1:7">
      <c r="A879" s="119"/>
      <c r="B879" s="119"/>
      <c r="C879" s="119"/>
      <c r="D879" s="119"/>
      <c r="E879" s="119"/>
      <c r="F879" s="119"/>
      <c r="G879" s="119"/>
    </row>
    <row r="880" spans="1:7">
      <c r="A880" s="119"/>
      <c r="B880" s="119"/>
      <c r="C880" s="119"/>
      <c r="D880" s="119"/>
      <c r="E880" s="119"/>
      <c r="F880" s="119"/>
      <c r="G880" s="119"/>
    </row>
    <row r="881" spans="1:7">
      <c r="A881" s="119"/>
      <c r="B881" s="119"/>
      <c r="C881" s="119"/>
      <c r="D881" s="119"/>
      <c r="E881" s="119"/>
      <c r="F881" s="119"/>
      <c r="G881" s="119"/>
    </row>
    <row r="882" spans="1:7">
      <c r="A882" s="119"/>
      <c r="B882" s="119"/>
      <c r="C882" s="119"/>
      <c r="D882" s="119"/>
      <c r="E882" s="119"/>
      <c r="F882" s="119"/>
      <c r="G882" s="119"/>
    </row>
    <row r="883" spans="1:7">
      <c r="A883" s="119"/>
      <c r="B883" s="119"/>
      <c r="C883" s="119"/>
      <c r="D883" s="119"/>
      <c r="E883" s="119"/>
      <c r="F883" s="119"/>
      <c r="G883" s="119"/>
    </row>
    <row r="884" spans="1:7">
      <c r="A884" s="119"/>
      <c r="B884" s="119"/>
      <c r="C884" s="119"/>
      <c r="D884" s="119"/>
      <c r="E884" s="119"/>
      <c r="F884" s="119"/>
      <c r="G884" s="119"/>
    </row>
    <row r="885" spans="1:7">
      <c r="A885" s="119"/>
      <c r="B885" s="119"/>
      <c r="C885" s="119"/>
      <c r="D885" s="119"/>
      <c r="E885" s="119"/>
      <c r="F885" s="119"/>
      <c r="G885" s="119"/>
    </row>
    <row r="886" spans="1:7">
      <c r="A886" s="119"/>
      <c r="B886" s="119"/>
      <c r="C886" s="119"/>
      <c r="D886" s="119"/>
      <c r="E886" s="119"/>
      <c r="F886" s="119"/>
      <c r="G886" s="119"/>
    </row>
    <row r="887" spans="1:7">
      <c r="A887" s="119"/>
      <c r="B887" s="119"/>
      <c r="C887" s="119"/>
      <c r="D887" s="119"/>
      <c r="E887" s="119"/>
      <c r="F887" s="119"/>
      <c r="G887" s="119"/>
    </row>
    <row r="888" spans="1:7">
      <c r="A888" s="119"/>
      <c r="B888" s="119"/>
      <c r="C888" s="119"/>
      <c r="D888" s="119"/>
      <c r="E888" s="119"/>
      <c r="F888" s="119"/>
      <c r="G888" s="119"/>
    </row>
    <row r="889" spans="1:7">
      <c r="A889" s="119"/>
      <c r="B889" s="119"/>
      <c r="C889" s="119"/>
      <c r="D889" s="119"/>
      <c r="E889" s="119"/>
      <c r="F889" s="119"/>
      <c r="G889" s="119"/>
    </row>
    <row r="890" spans="1:7">
      <c r="A890" s="119"/>
      <c r="B890" s="119"/>
      <c r="C890" s="119"/>
      <c r="D890" s="119"/>
      <c r="E890" s="119"/>
      <c r="F890" s="119"/>
      <c r="G890" s="119"/>
    </row>
    <row r="891" spans="1:7">
      <c r="A891" s="119"/>
      <c r="B891" s="119"/>
      <c r="C891" s="119"/>
      <c r="D891" s="119"/>
      <c r="E891" s="119"/>
      <c r="F891" s="119"/>
      <c r="G891" s="119"/>
    </row>
    <row r="892" spans="1:7">
      <c r="A892" s="119"/>
      <c r="B892" s="119"/>
      <c r="C892" s="119"/>
      <c r="D892" s="119"/>
      <c r="E892" s="119"/>
      <c r="F892" s="119"/>
      <c r="G892" s="119"/>
    </row>
    <row r="893" spans="1:7">
      <c r="A893" s="119"/>
      <c r="B893" s="119"/>
      <c r="C893" s="119"/>
      <c r="D893" s="119"/>
      <c r="E893" s="119"/>
      <c r="F893" s="119"/>
      <c r="G893" s="119"/>
    </row>
    <row r="894" spans="1:7">
      <c r="A894" s="119"/>
      <c r="B894" s="119"/>
      <c r="C894" s="119"/>
      <c r="D894" s="119"/>
      <c r="E894" s="119"/>
      <c r="F894" s="119"/>
      <c r="G894" s="119"/>
    </row>
    <row r="895" spans="1:7">
      <c r="A895" s="119"/>
      <c r="B895" s="119"/>
      <c r="C895" s="119"/>
      <c r="D895" s="119"/>
      <c r="E895" s="119"/>
      <c r="F895" s="119"/>
      <c r="G895" s="119"/>
    </row>
    <row r="896" spans="1:7">
      <c r="A896" s="119"/>
      <c r="B896" s="119"/>
      <c r="C896" s="119"/>
      <c r="D896" s="119"/>
      <c r="E896" s="119"/>
      <c r="F896" s="119"/>
      <c r="G896" s="119"/>
    </row>
    <row r="897" spans="1:7">
      <c r="A897" s="119"/>
      <c r="B897" s="119"/>
      <c r="C897" s="119"/>
      <c r="D897" s="119"/>
      <c r="E897" s="119"/>
      <c r="F897" s="119"/>
      <c r="G897" s="119"/>
    </row>
    <row r="898" spans="1:7">
      <c r="A898" s="119"/>
      <c r="B898" s="119"/>
      <c r="C898" s="119"/>
      <c r="D898" s="119"/>
      <c r="E898" s="119"/>
      <c r="F898" s="119"/>
      <c r="G898" s="119"/>
    </row>
    <row r="899" spans="1:7">
      <c r="A899" s="119"/>
      <c r="B899" s="119"/>
      <c r="C899" s="119"/>
      <c r="D899" s="119"/>
      <c r="E899" s="119"/>
      <c r="F899" s="119"/>
      <c r="G899" s="119"/>
    </row>
    <row r="900" spans="1:7">
      <c r="A900" s="119"/>
      <c r="B900" s="119"/>
      <c r="C900" s="119"/>
      <c r="D900" s="119"/>
      <c r="E900" s="119"/>
      <c r="F900" s="119"/>
      <c r="G900" s="119"/>
    </row>
    <row r="901" spans="1:7">
      <c r="A901" s="119"/>
      <c r="B901" s="119"/>
      <c r="C901" s="119"/>
      <c r="D901" s="119"/>
      <c r="E901" s="119"/>
      <c r="F901" s="119"/>
      <c r="G901" s="119"/>
    </row>
    <row r="902" spans="1:7">
      <c r="A902" s="119"/>
      <c r="B902" s="119"/>
      <c r="C902" s="119"/>
      <c r="D902" s="119"/>
      <c r="E902" s="119"/>
      <c r="F902" s="119"/>
      <c r="G902" s="119"/>
    </row>
    <row r="903" spans="1:7">
      <c r="A903" s="119"/>
      <c r="B903" s="119"/>
      <c r="C903" s="119"/>
      <c r="D903" s="119"/>
      <c r="E903" s="119"/>
      <c r="F903" s="119"/>
      <c r="G903" s="119"/>
    </row>
    <row r="904" spans="1:7">
      <c r="A904" s="119"/>
      <c r="B904" s="119"/>
      <c r="C904" s="119"/>
      <c r="D904" s="119"/>
      <c r="E904" s="119"/>
      <c r="F904" s="119"/>
      <c r="G904" s="119"/>
    </row>
    <row r="905" spans="1:7">
      <c r="A905" s="119"/>
      <c r="B905" s="119"/>
      <c r="C905" s="119"/>
      <c r="D905" s="119"/>
      <c r="E905" s="119"/>
      <c r="F905" s="119"/>
      <c r="G905" s="119"/>
    </row>
    <row r="906" spans="1:7">
      <c r="A906" s="119"/>
      <c r="B906" s="119"/>
      <c r="C906" s="119"/>
      <c r="D906" s="119"/>
      <c r="E906" s="119"/>
      <c r="F906" s="119"/>
      <c r="G906" s="119"/>
    </row>
    <row r="907" spans="1:7">
      <c r="A907" s="119"/>
      <c r="B907" s="119"/>
      <c r="C907" s="119"/>
      <c r="D907" s="119"/>
      <c r="E907" s="119"/>
      <c r="F907" s="119"/>
      <c r="G907" s="119"/>
    </row>
    <row r="908" spans="1:7">
      <c r="A908" s="119"/>
      <c r="B908" s="119"/>
      <c r="C908" s="119"/>
      <c r="D908" s="119"/>
      <c r="E908" s="119"/>
      <c r="F908" s="119"/>
      <c r="G908" s="119"/>
    </row>
    <row r="909" spans="1:7">
      <c r="A909" s="119"/>
      <c r="B909" s="119"/>
      <c r="C909" s="119"/>
      <c r="D909" s="119"/>
      <c r="E909" s="119"/>
      <c r="F909" s="119"/>
      <c r="G909" s="119"/>
    </row>
    <row r="910" spans="1:7">
      <c r="A910" s="119"/>
      <c r="B910" s="119"/>
      <c r="C910" s="119"/>
      <c r="D910" s="119"/>
      <c r="E910" s="119"/>
      <c r="F910" s="119"/>
      <c r="G910" s="119"/>
    </row>
    <row r="911" spans="1:7">
      <c r="A911" s="119"/>
      <c r="B911" s="119"/>
      <c r="C911" s="119"/>
      <c r="D911" s="119"/>
      <c r="E911" s="119"/>
      <c r="F911" s="119"/>
      <c r="G911" s="119"/>
    </row>
    <row r="912" spans="1:7">
      <c r="A912" s="119"/>
      <c r="B912" s="119"/>
      <c r="C912" s="119"/>
      <c r="D912" s="119"/>
      <c r="E912" s="119"/>
      <c r="F912" s="119"/>
      <c r="G912" s="119"/>
    </row>
    <row r="913" spans="1:7">
      <c r="A913" s="119"/>
      <c r="B913" s="119"/>
      <c r="C913" s="119"/>
      <c r="D913" s="119"/>
      <c r="E913" s="119"/>
      <c r="F913" s="119"/>
      <c r="G913" s="119"/>
    </row>
    <row r="914" spans="1:7">
      <c r="A914" s="119"/>
      <c r="B914" s="119"/>
      <c r="C914" s="119"/>
      <c r="D914" s="119"/>
      <c r="E914" s="119"/>
      <c r="F914" s="119"/>
      <c r="G914" s="119"/>
    </row>
    <row r="915" spans="1:7">
      <c r="A915" s="119"/>
      <c r="B915" s="119"/>
      <c r="C915" s="119"/>
      <c r="D915" s="119"/>
      <c r="E915" s="119"/>
      <c r="F915" s="119"/>
      <c r="G915" s="119"/>
    </row>
    <row r="916" spans="1:7">
      <c r="A916" s="119"/>
      <c r="B916" s="119"/>
      <c r="C916" s="119"/>
      <c r="D916" s="119"/>
      <c r="E916" s="119"/>
      <c r="F916" s="119"/>
      <c r="G916" s="119"/>
    </row>
    <row r="917" spans="1:7">
      <c r="A917" s="119"/>
      <c r="B917" s="119"/>
      <c r="C917" s="119"/>
      <c r="D917" s="119"/>
      <c r="E917" s="119"/>
      <c r="F917" s="119"/>
      <c r="G917" s="119"/>
    </row>
    <row r="918" spans="1:7">
      <c r="A918" s="119"/>
      <c r="B918" s="119"/>
      <c r="C918" s="119"/>
      <c r="D918" s="119"/>
      <c r="E918" s="119"/>
      <c r="F918" s="119"/>
      <c r="G918" s="119"/>
    </row>
    <row r="919" spans="1:7">
      <c r="A919" s="119"/>
      <c r="B919" s="119"/>
      <c r="C919" s="119"/>
      <c r="D919" s="119"/>
      <c r="E919" s="119"/>
      <c r="F919" s="119"/>
      <c r="G919" s="119"/>
    </row>
    <row r="920" spans="1:7">
      <c r="A920" s="119"/>
      <c r="B920" s="119"/>
      <c r="C920" s="119"/>
      <c r="D920" s="119"/>
      <c r="E920" s="119"/>
      <c r="F920" s="119"/>
      <c r="G920" s="119"/>
    </row>
    <row r="921" spans="1:7">
      <c r="A921" s="119"/>
      <c r="B921" s="119"/>
      <c r="C921" s="119"/>
      <c r="D921" s="119"/>
      <c r="E921" s="119"/>
      <c r="F921" s="119"/>
      <c r="G921" s="119"/>
    </row>
    <row r="922" spans="1:7">
      <c r="A922" s="119"/>
      <c r="B922" s="119"/>
      <c r="C922" s="119"/>
      <c r="D922" s="119"/>
      <c r="E922" s="119"/>
      <c r="F922" s="119"/>
      <c r="G922" s="119"/>
    </row>
    <row r="923" spans="1:7">
      <c r="A923" s="119"/>
      <c r="B923" s="119"/>
      <c r="C923" s="119"/>
      <c r="D923" s="119"/>
      <c r="E923" s="119"/>
      <c r="F923" s="119"/>
      <c r="G923" s="119"/>
    </row>
    <row r="924" spans="1:7">
      <c r="A924" s="119"/>
      <c r="B924" s="119"/>
      <c r="C924" s="119"/>
      <c r="D924" s="119"/>
      <c r="E924" s="119"/>
      <c r="F924" s="119"/>
      <c r="G924" s="119"/>
    </row>
    <row r="925" spans="1:7">
      <c r="A925" s="119"/>
      <c r="B925" s="119"/>
      <c r="C925" s="119"/>
      <c r="D925" s="119"/>
      <c r="E925" s="119"/>
      <c r="F925" s="119"/>
      <c r="G925" s="119"/>
    </row>
    <row r="926" spans="1:7">
      <c r="A926" s="119"/>
      <c r="B926" s="119"/>
      <c r="C926" s="119"/>
      <c r="D926" s="119"/>
      <c r="E926" s="119"/>
      <c r="F926" s="119"/>
      <c r="G926" s="119"/>
    </row>
    <row r="927" spans="1:7">
      <c r="A927" s="119"/>
      <c r="B927" s="119"/>
      <c r="C927" s="119"/>
      <c r="D927" s="119"/>
      <c r="E927" s="119"/>
      <c r="F927" s="119"/>
      <c r="G927" s="119"/>
    </row>
    <row r="928" spans="1:7">
      <c r="A928" s="119"/>
      <c r="B928" s="119"/>
      <c r="C928" s="119"/>
      <c r="D928" s="119"/>
      <c r="E928" s="119"/>
      <c r="F928" s="119"/>
      <c r="G928" s="119"/>
    </row>
    <row r="929" spans="1:7">
      <c r="A929" s="119"/>
      <c r="B929" s="119"/>
      <c r="C929" s="119"/>
      <c r="D929" s="119"/>
      <c r="E929" s="119"/>
      <c r="F929" s="119"/>
      <c r="G929" s="119"/>
    </row>
    <row r="930" spans="1:7">
      <c r="A930" s="119"/>
      <c r="B930" s="119"/>
      <c r="C930" s="119"/>
      <c r="D930" s="119"/>
      <c r="E930" s="119"/>
      <c r="F930" s="119"/>
      <c r="G930" s="119"/>
    </row>
    <row r="931" spans="1:7">
      <c r="A931" s="119"/>
      <c r="B931" s="119"/>
      <c r="C931" s="119"/>
      <c r="D931" s="119"/>
      <c r="E931" s="119"/>
      <c r="F931" s="119"/>
      <c r="G931" s="119"/>
    </row>
    <row r="932" spans="1:7">
      <c r="A932" s="119"/>
      <c r="B932" s="119"/>
      <c r="C932" s="119"/>
      <c r="D932" s="119"/>
      <c r="E932" s="119"/>
      <c r="F932" s="119"/>
      <c r="G932" s="119"/>
    </row>
    <row r="933" spans="1:7">
      <c r="A933" s="119"/>
      <c r="B933" s="119"/>
      <c r="C933" s="119"/>
      <c r="D933" s="119"/>
      <c r="E933" s="119"/>
      <c r="F933" s="119"/>
      <c r="G933" s="119"/>
    </row>
    <row r="934" spans="1:7">
      <c r="A934" s="119"/>
      <c r="B934" s="119"/>
      <c r="C934" s="119"/>
      <c r="D934" s="119"/>
      <c r="E934" s="119"/>
      <c r="F934" s="119"/>
      <c r="G934" s="119"/>
    </row>
    <row r="935" spans="1:7">
      <c r="A935" s="119"/>
      <c r="B935" s="119"/>
      <c r="C935" s="119"/>
      <c r="D935" s="119"/>
      <c r="E935" s="119"/>
      <c r="F935" s="119"/>
      <c r="G935" s="119"/>
    </row>
    <row r="936" spans="1:7">
      <c r="A936" s="119"/>
      <c r="B936" s="119"/>
      <c r="C936" s="119"/>
      <c r="D936" s="119"/>
      <c r="E936" s="119"/>
      <c r="F936" s="119"/>
      <c r="G936" s="119"/>
    </row>
    <row r="937" spans="1:7">
      <c r="A937" s="119"/>
      <c r="B937" s="119"/>
      <c r="C937" s="119"/>
      <c r="D937" s="119"/>
      <c r="E937" s="119"/>
      <c r="F937" s="119"/>
      <c r="G937" s="119"/>
    </row>
    <row r="938" spans="1:7">
      <c r="A938" s="119"/>
      <c r="B938" s="119"/>
      <c r="C938" s="119"/>
      <c r="D938" s="119"/>
      <c r="E938" s="119"/>
      <c r="F938" s="119"/>
      <c r="G938" s="119"/>
    </row>
    <row r="939" spans="1:7">
      <c r="A939" s="119"/>
      <c r="B939" s="119"/>
      <c r="C939" s="119"/>
      <c r="D939" s="119"/>
      <c r="E939" s="119"/>
      <c r="F939" s="119"/>
      <c r="G939" s="119"/>
    </row>
    <row r="940" spans="1:7">
      <c r="A940" s="119"/>
      <c r="B940" s="119"/>
      <c r="C940" s="119"/>
      <c r="D940" s="119"/>
      <c r="E940" s="119"/>
      <c r="F940" s="119"/>
      <c r="G940" s="119"/>
    </row>
    <row r="941" spans="1:7">
      <c r="A941" s="119"/>
      <c r="B941" s="119"/>
      <c r="C941" s="119"/>
      <c r="D941" s="119"/>
      <c r="E941" s="119"/>
      <c r="F941" s="119"/>
      <c r="G941" s="119"/>
    </row>
    <row r="942" spans="1:7">
      <c r="A942" s="119"/>
      <c r="B942" s="119"/>
      <c r="C942" s="119"/>
      <c r="D942" s="119"/>
      <c r="E942" s="119"/>
      <c r="F942" s="119"/>
      <c r="G942" s="119"/>
    </row>
    <row r="943" spans="1:7">
      <c r="A943" s="119"/>
      <c r="B943" s="119"/>
      <c r="C943" s="119"/>
      <c r="D943" s="119"/>
      <c r="E943" s="119"/>
      <c r="F943" s="119"/>
      <c r="G943" s="119"/>
    </row>
    <row r="944" spans="1:7">
      <c r="A944" s="119"/>
      <c r="B944" s="119"/>
      <c r="C944" s="119"/>
      <c r="D944" s="119"/>
      <c r="E944" s="119"/>
      <c r="F944" s="119"/>
      <c r="G944" s="119"/>
    </row>
    <row r="945" spans="1:7">
      <c r="A945" s="119"/>
      <c r="B945" s="119"/>
      <c r="C945" s="119"/>
      <c r="D945" s="119"/>
      <c r="E945" s="119"/>
      <c r="F945" s="119"/>
      <c r="G945" s="119"/>
    </row>
    <row r="946" spans="1:7">
      <c r="A946" s="119"/>
      <c r="B946" s="119"/>
      <c r="C946" s="119"/>
      <c r="D946" s="119"/>
      <c r="E946" s="119"/>
      <c r="F946" s="119"/>
      <c r="G946" s="119"/>
    </row>
    <row r="947" spans="1:7">
      <c r="A947" s="119"/>
      <c r="B947" s="119"/>
      <c r="C947" s="119"/>
      <c r="D947" s="119"/>
      <c r="E947" s="119"/>
      <c r="F947" s="119"/>
      <c r="G947" s="119"/>
    </row>
    <row r="948" spans="1:7">
      <c r="A948" s="119"/>
      <c r="B948" s="119"/>
      <c r="C948" s="119"/>
      <c r="D948" s="119"/>
      <c r="E948" s="119"/>
      <c r="F948" s="119"/>
      <c r="G948" s="119"/>
    </row>
    <row r="949" spans="1:7">
      <c r="A949" s="119"/>
      <c r="B949" s="119"/>
      <c r="C949" s="119"/>
      <c r="D949" s="119"/>
      <c r="E949" s="119"/>
      <c r="F949" s="119"/>
      <c r="G949" s="119"/>
    </row>
    <row r="950" spans="1:7">
      <c r="A950" s="119"/>
      <c r="B950" s="119"/>
      <c r="C950" s="119"/>
      <c r="D950" s="119"/>
      <c r="E950" s="119"/>
      <c r="F950" s="119"/>
      <c r="G950" s="119"/>
    </row>
    <row r="951" spans="1:7">
      <c r="A951" s="119"/>
      <c r="B951" s="119"/>
      <c r="C951" s="119"/>
      <c r="D951" s="119"/>
      <c r="E951" s="119"/>
      <c r="F951" s="119"/>
      <c r="G951" s="119"/>
    </row>
    <row r="952" spans="1:7">
      <c r="A952" s="119"/>
      <c r="B952" s="119"/>
      <c r="C952" s="119"/>
      <c r="D952" s="119"/>
      <c r="E952" s="119"/>
      <c r="F952" s="119"/>
      <c r="G952" s="119"/>
    </row>
    <row r="953" spans="1:7">
      <c r="A953" s="119"/>
      <c r="B953" s="119"/>
      <c r="C953" s="119"/>
      <c r="D953" s="119"/>
      <c r="E953" s="119"/>
      <c r="F953" s="119"/>
      <c r="G953" s="119"/>
    </row>
    <row r="954" spans="1:7">
      <c r="A954" s="119"/>
      <c r="B954" s="119"/>
      <c r="C954" s="119"/>
      <c r="D954" s="119"/>
      <c r="E954" s="119"/>
      <c r="F954" s="119"/>
      <c r="G954" s="119"/>
    </row>
    <row r="955" spans="1:7">
      <c r="A955" s="119"/>
      <c r="B955" s="119"/>
      <c r="C955" s="119"/>
      <c r="D955" s="119"/>
      <c r="E955" s="119"/>
      <c r="F955" s="119"/>
      <c r="G955" s="119"/>
    </row>
    <row r="956" spans="1:7">
      <c r="A956" s="119"/>
      <c r="B956" s="119"/>
      <c r="C956" s="119"/>
      <c r="D956" s="119"/>
      <c r="E956" s="119"/>
      <c r="F956" s="119"/>
      <c r="G956" s="119"/>
    </row>
    <row r="957" spans="1:7">
      <c r="A957" s="119"/>
      <c r="B957" s="119"/>
      <c r="C957" s="119"/>
      <c r="D957" s="119"/>
      <c r="E957" s="119"/>
      <c r="F957" s="119"/>
      <c r="G957" s="119"/>
    </row>
    <row r="958" spans="1:7">
      <c r="A958" s="119"/>
      <c r="B958" s="119"/>
      <c r="C958" s="119"/>
      <c r="D958" s="119"/>
      <c r="E958" s="119"/>
      <c r="F958" s="119"/>
      <c r="G958" s="119"/>
    </row>
    <row r="959" spans="1:7">
      <c r="A959" s="119"/>
      <c r="B959" s="119"/>
      <c r="C959" s="119"/>
      <c r="D959" s="119"/>
      <c r="E959" s="119"/>
      <c r="F959" s="119"/>
      <c r="G959" s="119"/>
    </row>
    <row r="960" spans="1:7">
      <c r="A960" s="119"/>
      <c r="B960" s="119"/>
      <c r="C960" s="119"/>
      <c r="D960" s="119"/>
      <c r="E960" s="119"/>
      <c r="F960" s="119"/>
      <c r="G960" s="119"/>
    </row>
    <row r="961" spans="1:7">
      <c r="A961" s="119"/>
      <c r="B961" s="119"/>
      <c r="C961" s="119"/>
      <c r="D961" s="119"/>
      <c r="E961" s="119"/>
      <c r="F961" s="119"/>
      <c r="G961" s="119"/>
    </row>
    <row r="962" spans="1:7">
      <c r="A962" s="119"/>
      <c r="B962" s="119"/>
      <c r="C962" s="119"/>
      <c r="D962" s="119"/>
      <c r="E962" s="119"/>
      <c r="F962" s="119"/>
      <c r="G962" s="119"/>
    </row>
    <row r="963" spans="1:7">
      <c r="A963" s="119"/>
      <c r="B963" s="119"/>
      <c r="C963" s="119"/>
      <c r="D963" s="119"/>
      <c r="E963" s="119"/>
      <c r="F963" s="119"/>
      <c r="G963" s="119"/>
    </row>
    <row r="964" spans="1:7">
      <c r="A964" s="119"/>
      <c r="B964" s="119"/>
      <c r="C964" s="119"/>
      <c r="D964" s="119"/>
      <c r="E964" s="119"/>
      <c r="F964" s="119"/>
      <c r="G964" s="119"/>
    </row>
    <row r="965" spans="1:7">
      <c r="A965" s="119"/>
      <c r="B965" s="119"/>
      <c r="C965" s="119"/>
      <c r="D965" s="119"/>
      <c r="E965" s="119"/>
      <c r="F965" s="119"/>
      <c r="G965" s="119"/>
    </row>
    <row r="966" spans="1:7">
      <c r="A966" s="119"/>
      <c r="B966" s="119"/>
      <c r="C966" s="119"/>
      <c r="D966" s="119"/>
      <c r="E966" s="119"/>
      <c r="F966" s="119"/>
      <c r="G966" s="119"/>
    </row>
    <row r="967" spans="1:7">
      <c r="A967" s="119"/>
      <c r="B967" s="119"/>
      <c r="C967" s="119"/>
      <c r="D967" s="119"/>
      <c r="E967" s="119"/>
      <c r="F967" s="119"/>
      <c r="G967" s="119"/>
    </row>
    <row r="968" spans="1:7">
      <c r="A968" s="119"/>
      <c r="B968" s="119"/>
      <c r="C968" s="119"/>
      <c r="D968" s="119"/>
      <c r="E968" s="119"/>
      <c r="F968" s="119"/>
      <c r="G968" s="119"/>
    </row>
    <row r="969" spans="1:7">
      <c r="A969" s="119"/>
      <c r="B969" s="119"/>
      <c r="C969" s="119"/>
      <c r="D969" s="119"/>
      <c r="E969" s="119"/>
      <c r="F969" s="119"/>
      <c r="G969" s="119"/>
    </row>
    <row r="970" spans="1:7">
      <c r="A970" s="119"/>
      <c r="B970" s="119"/>
      <c r="C970" s="119"/>
      <c r="D970" s="119"/>
      <c r="E970" s="119"/>
      <c r="F970" s="119"/>
      <c r="G970" s="119"/>
    </row>
    <row r="971" spans="1:7">
      <c r="A971" s="119"/>
      <c r="B971" s="119"/>
      <c r="C971" s="119"/>
      <c r="D971" s="119"/>
      <c r="E971" s="119"/>
      <c r="F971" s="119"/>
      <c r="G971" s="119"/>
    </row>
    <row r="972" spans="1:7">
      <c r="A972" s="119"/>
      <c r="B972" s="119"/>
      <c r="C972" s="119"/>
      <c r="D972" s="119"/>
      <c r="E972" s="119"/>
      <c r="F972" s="119"/>
      <c r="G972" s="119"/>
    </row>
    <row r="973" spans="1:7">
      <c r="A973" s="119"/>
      <c r="B973" s="119"/>
      <c r="C973" s="119"/>
      <c r="D973" s="119"/>
      <c r="E973" s="119"/>
      <c r="F973" s="119"/>
      <c r="G973" s="119"/>
    </row>
    <row r="974" spans="1:7">
      <c r="A974" s="119"/>
      <c r="B974" s="119"/>
      <c r="C974" s="119"/>
      <c r="D974" s="119"/>
      <c r="E974" s="119"/>
      <c r="F974" s="119"/>
      <c r="G974" s="119"/>
    </row>
    <row r="975" spans="1:7">
      <c r="A975" s="119"/>
      <c r="B975" s="119"/>
      <c r="C975" s="119"/>
      <c r="D975" s="119"/>
      <c r="E975" s="119"/>
      <c r="F975" s="119"/>
      <c r="G975" s="119"/>
    </row>
    <row r="976" spans="1:7">
      <c r="A976" s="119"/>
      <c r="B976" s="119"/>
      <c r="C976" s="119"/>
      <c r="D976" s="119"/>
      <c r="E976" s="119"/>
      <c r="F976" s="119"/>
      <c r="G976" s="119"/>
    </row>
    <row r="977" spans="1:7">
      <c r="A977" s="119"/>
      <c r="B977" s="119"/>
      <c r="C977" s="119"/>
      <c r="D977" s="119"/>
      <c r="E977" s="119"/>
      <c r="F977" s="119"/>
      <c r="G977" s="119"/>
    </row>
    <row r="978" spans="1:7">
      <c r="A978" s="119"/>
      <c r="B978" s="119"/>
      <c r="C978" s="119"/>
      <c r="D978" s="119"/>
      <c r="E978" s="119"/>
      <c r="F978" s="119"/>
      <c r="G978" s="119"/>
    </row>
    <row r="979" spans="1:7">
      <c r="A979" s="119"/>
      <c r="B979" s="119"/>
      <c r="C979" s="119"/>
      <c r="D979" s="119"/>
      <c r="E979" s="119"/>
      <c r="F979" s="119"/>
      <c r="G979" s="119"/>
    </row>
    <row r="980" spans="1:7">
      <c r="A980" s="119"/>
      <c r="B980" s="119"/>
      <c r="C980" s="119"/>
      <c r="D980" s="119"/>
      <c r="E980" s="119"/>
      <c r="F980" s="119"/>
      <c r="G980" s="119"/>
    </row>
    <row r="981" spans="1:7">
      <c r="A981" s="119"/>
      <c r="B981" s="119"/>
      <c r="C981" s="119"/>
      <c r="D981" s="119"/>
      <c r="E981" s="119"/>
      <c r="F981" s="119"/>
      <c r="G981" s="119"/>
    </row>
    <row r="982" spans="1:7">
      <c r="A982" s="119"/>
      <c r="B982" s="119"/>
      <c r="C982" s="119"/>
      <c r="D982" s="119"/>
      <c r="E982" s="119"/>
      <c r="F982" s="119"/>
      <c r="G982" s="119"/>
    </row>
    <row r="983" spans="1:7">
      <c r="A983" s="119"/>
      <c r="B983" s="119"/>
      <c r="C983" s="119"/>
      <c r="D983" s="119"/>
      <c r="E983" s="119"/>
      <c r="F983" s="119"/>
      <c r="G983" s="119"/>
    </row>
    <row r="984" spans="1:7">
      <c r="A984" s="119"/>
      <c r="B984" s="119"/>
      <c r="C984" s="119"/>
      <c r="D984" s="119"/>
      <c r="E984" s="119"/>
      <c r="F984" s="119"/>
      <c r="G984" s="119"/>
    </row>
    <row r="985" spans="1:7">
      <c r="A985" s="119"/>
      <c r="B985" s="119"/>
      <c r="C985" s="119"/>
      <c r="D985" s="119"/>
      <c r="E985" s="119"/>
      <c r="F985" s="119"/>
      <c r="G985" s="119"/>
    </row>
    <row r="986" spans="1:7">
      <c r="A986" s="119"/>
      <c r="B986" s="119"/>
      <c r="C986" s="119"/>
      <c r="D986" s="119"/>
      <c r="E986" s="119"/>
      <c r="F986" s="119"/>
      <c r="G986" s="119"/>
    </row>
    <row r="987" spans="1:7">
      <c r="A987" s="119"/>
      <c r="B987" s="119"/>
      <c r="C987" s="119"/>
      <c r="D987" s="119"/>
      <c r="E987" s="119"/>
      <c r="F987" s="119"/>
      <c r="G987" s="119"/>
    </row>
    <row r="988" spans="1:7">
      <c r="A988" s="119"/>
      <c r="B988" s="119"/>
      <c r="C988" s="119"/>
      <c r="D988" s="119"/>
      <c r="E988" s="119"/>
      <c r="F988" s="119"/>
      <c r="G988" s="119"/>
    </row>
    <row r="989" spans="1:7">
      <c r="A989" s="119"/>
      <c r="B989" s="119"/>
      <c r="C989" s="119"/>
      <c r="D989" s="119"/>
      <c r="E989" s="119"/>
      <c r="F989" s="119"/>
      <c r="G989" s="119"/>
    </row>
    <row r="990" spans="1:7">
      <c r="A990" s="119"/>
      <c r="B990" s="119"/>
      <c r="C990" s="119"/>
      <c r="D990" s="119"/>
      <c r="E990" s="119"/>
      <c r="F990" s="119"/>
      <c r="G990" s="119"/>
    </row>
    <row r="991" spans="1:7">
      <c r="A991" s="119"/>
      <c r="B991" s="119"/>
      <c r="C991" s="119"/>
      <c r="D991" s="119"/>
      <c r="E991" s="119"/>
      <c r="F991" s="119"/>
      <c r="G991" s="119"/>
    </row>
    <row r="992" spans="1:7">
      <c r="A992" s="119"/>
      <c r="B992" s="119"/>
      <c r="C992" s="119"/>
      <c r="D992" s="119"/>
      <c r="E992" s="119"/>
      <c r="F992" s="119"/>
      <c r="G992" s="119"/>
    </row>
    <row r="993" spans="1:7">
      <c r="A993" s="119"/>
      <c r="B993" s="119"/>
      <c r="C993" s="119"/>
      <c r="D993" s="119"/>
      <c r="E993" s="119"/>
      <c r="F993" s="119"/>
      <c r="G993" s="119"/>
    </row>
    <row r="994" spans="1:7">
      <c r="A994" s="119"/>
      <c r="B994" s="119"/>
      <c r="C994" s="119"/>
      <c r="D994" s="119"/>
      <c r="E994" s="119"/>
      <c r="F994" s="119"/>
      <c r="G994" s="119"/>
    </row>
    <row r="995" spans="1:7">
      <c r="A995" s="119"/>
      <c r="B995" s="119"/>
      <c r="C995" s="119"/>
      <c r="D995" s="119"/>
      <c r="E995" s="119"/>
      <c r="F995" s="119"/>
      <c r="G995" s="119"/>
    </row>
    <row r="996" spans="1:7">
      <c r="A996" s="119"/>
      <c r="B996" s="119"/>
      <c r="C996" s="119"/>
      <c r="D996" s="119"/>
      <c r="E996" s="119"/>
      <c r="F996" s="119"/>
      <c r="G996" s="119"/>
    </row>
    <row r="997" spans="1:7">
      <c r="A997" s="119"/>
      <c r="B997" s="119"/>
      <c r="C997" s="119"/>
      <c r="D997" s="119"/>
      <c r="E997" s="119"/>
      <c r="F997" s="119"/>
      <c r="G997" s="119"/>
    </row>
    <row r="998" spans="1:7">
      <c r="A998" s="119"/>
      <c r="B998" s="119"/>
      <c r="C998" s="119"/>
      <c r="D998" s="119"/>
      <c r="E998" s="119"/>
      <c r="F998" s="119"/>
      <c r="G998" s="119"/>
    </row>
    <row r="999" spans="1:7">
      <c r="A999" s="119"/>
      <c r="B999" s="119"/>
      <c r="C999" s="119"/>
      <c r="D999" s="119"/>
      <c r="E999" s="119"/>
      <c r="F999" s="119"/>
      <c r="G999" s="119"/>
    </row>
    <row r="1000" spans="1:7">
      <c r="A1000" s="119"/>
      <c r="B1000" s="119"/>
      <c r="C1000" s="119"/>
      <c r="D1000" s="119"/>
      <c r="E1000" s="119"/>
      <c r="F1000" s="119"/>
      <c r="G1000" s="119"/>
    </row>
    <row r="1001" spans="1:7">
      <c r="A1001" s="119"/>
      <c r="B1001" s="119"/>
      <c r="C1001" s="119"/>
      <c r="D1001" s="119"/>
      <c r="E1001" s="119"/>
      <c r="F1001" s="119"/>
      <c r="G1001" s="119"/>
    </row>
    <row r="1002" spans="1:7">
      <c r="A1002" s="119"/>
      <c r="B1002" s="119"/>
      <c r="C1002" s="119"/>
      <c r="D1002" s="119"/>
      <c r="E1002" s="119"/>
      <c r="F1002" s="119"/>
      <c r="G1002" s="119"/>
    </row>
    <row r="1003" spans="1:7">
      <c r="A1003" s="119"/>
      <c r="B1003" s="119"/>
      <c r="C1003" s="119"/>
      <c r="D1003" s="119"/>
      <c r="E1003" s="119"/>
      <c r="F1003" s="119"/>
      <c r="G1003" s="119"/>
    </row>
    <row r="1004" spans="1:7">
      <c r="A1004" s="119"/>
      <c r="B1004" s="119"/>
      <c r="C1004" s="119"/>
      <c r="D1004" s="119"/>
      <c r="E1004" s="119"/>
      <c r="F1004" s="119"/>
      <c r="G1004" s="119"/>
    </row>
    <row r="1005" spans="1:7">
      <c r="A1005" s="119"/>
      <c r="B1005" s="119"/>
      <c r="C1005" s="119"/>
      <c r="D1005" s="119"/>
      <c r="E1005" s="119"/>
      <c r="F1005" s="119"/>
      <c r="G1005" s="119"/>
    </row>
    <row r="1006" spans="1:7">
      <c r="A1006" s="119"/>
      <c r="B1006" s="119"/>
      <c r="C1006" s="119"/>
      <c r="D1006" s="119"/>
      <c r="E1006" s="119"/>
      <c r="F1006" s="119"/>
      <c r="G1006" s="119"/>
    </row>
    <row r="1007" spans="1:7">
      <c r="A1007" s="119"/>
      <c r="B1007" s="119"/>
      <c r="C1007" s="119"/>
      <c r="D1007" s="119"/>
      <c r="E1007" s="119"/>
      <c r="F1007" s="119"/>
      <c r="G1007" s="119"/>
    </row>
    <row r="1008" spans="1:7">
      <c r="A1008" s="119"/>
      <c r="B1008" s="119"/>
      <c r="C1008" s="119"/>
      <c r="D1008" s="119"/>
      <c r="E1008" s="119"/>
      <c r="F1008" s="119"/>
      <c r="G1008" s="119"/>
    </row>
    <row r="1009" spans="1:7">
      <c r="A1009" s="119"/>
      <c r="B1009" s="119"/>
      <c r="C1009" s="119"/>
      <c r="D1009" s="119"/>
      <c r="E1009" s="119"/>
      <c r="F1009" s="119"/>
      <c r="G1009" s="119"/>
    </row>
    <row r="1010" spans="1:7">
      <c r="A1010" s="119"/>
      <c r="B1010" s="119"/>
      <c r="C1010" s="119"/>
      <c r="D1010" s="119"/>
      <c r="E1010" s="119"/>
      <c r="F1010" s="119"/>
      <c r="G1010" s="119"/>
    </row>
    <row r="1011" spans="1:7">
      <c r="A1011" s="119"/>
      <c r="B1011" s="119"/>
      <c r="C1011" s="119"/>
      <c r="D1011" s="119"/>
      <c r="E1011" s="119"/>
      <c r="F1011" s="119"/>
      <c r="G1011" s="119"/>
    </row>
    <row r="1012" spans="1:7">
      <c r="A1012" s="119"/>
      <c r="B1012" s="119"/>
      <c r="C1012" s="119"/>
      <c r="D1012" s="119"/>
      <c r="E1012" s="119"/>
      <c r="F1012" s="119"/>
      <c r="G1012" s="119"/>
    </row>
    <row r="1013" spans="1:7">
      <c r="A1013" s="119"/>
      <c r="B1013" s="119"/>
      <c r="C1013" s="119"/>
      <c r="D1013" s="119"/>
      <c r="E1013" s="119"/>
      <c r="F1013" s="119"/>
      <c r="G1013" s="119"/>
    </row>
    <row r="1014" spans="1:7">
      <c r="A1014" s="119"/>
      <c r="B1014" s="119"/>
      <c r="C1014" s="119"/>
      <c r="D1014" s="119"/>
      <c r="E1014" s="119"/>
      <c r="F1014" s="119"/>
      <c r="G1014" s="119"/>
    </row>
    <row r="1015" spans="1:7">
      <c r="A1015" s="119"/>
      <c r="B1015" s="119"/>
      <c r="C1015" s="119"/>
      <c r="D1015" s="119"/>
      <c r="E1015" s="119"/>
      <c r="F1015" s="119"/>
      <c r="G1015" s="119"/>
    </row>
    <row r="1016" spans="1:7">
      <c r="A1016" s="119"/>
      <c r="B1016" s="119"/>
      <c r="C1016" s="119"/>
      <c r="D1016" s="119"/>
      <c r="E1016" s="119"/>
      <c r="F1016" s="119"/>
      <c r="G1016" s="119"/>
    </row>
    <row r="1017" spans="1:7">
      <c r="A1017" s="119"/>
      <c r="B1017" s="119"/>
      <c r="C1017" s="119"/>
      <c r="D1017" s="119"/>
      <c r="E1017" s="119"/>
      <c r="F1017" s="119"/>
      <c r="G1017" s="119"/>
    </row>
    <row r="1018" spans="1:7">
      <c r="A1018" s="119"/>
      <c r="B1018" s="119"/>
      <c r="C1018" s="119"/>
      <c r="D1018" s="119"/>
      <c r="E1018" s="119"/>
      <c r="F1018" s="119"/>
      <c r="G1018" s="119"/>
    </row>
    <row r="1019" spans="1:7">
      <c r="A1019" s="119"/>
      <c r="B1019" s="119"/>
      <c r="C1019" s="119"/>
      <c r="D1019" s="119"/>
      <c r="E1019" s="119"/>
      <c r="F1019" s="119"/>
      <c r="G1019" s="119"/>
    </row>
    <row r="1020" spans="1:7">
      <c r="A1020" s="119"/>
      <c r="B1020" s="119"/>
      <c r="C1020" s="119"/>
      <c r="D1020" s="119"/>
      <c r="E1020" s="119"/>
      <c r="F1020" s="119"/>
      <c r="G1020" s="119"/>
    </row>
    <row r="1021" spans="1:7">
      <c r="A1021" s="119"/>
      <c r="B1021" s="119"/>
      <c r="C1021" s="119"/>
      <c r="D1021" s="119"/>
      <c r="E1021" s="119"/>
      <c r="F1021" s="119"/>
      <c r="G1021" s="119"/>
    </row>
    <row r="1022" spans="1:7">
      <c r="A1022" s="119"/>
      <c r="B1022" s="119"/>
      <c r="C1022" s="119"/>
      <c r="D1022" s="119"/>
      <c r="E1022" s="119"/>
      <c r="F1022" s="119"/>
      <c r="G1022" s="119"/>
    </row>
    <row r="1023" spans="1:7">
      <c r="A1023" s="119"/>
      <c r="B1023" s="119"/>
      <c r="C1023" s="119"/>
      <c r="D1023" s="119"/>
      <c r="E1023" s="119"/>
      <c r="F1023" s="119"/>
      <c r="G1023" s="119"/>
    </row>
    <row r="1024" spans="1:7">
      <c r="A1024" s="119"/>
      <c r="B1024" s="119"/>
      <c r="C1024" s="119"/>
      <c r="D1024" s="119"/>
      <c r="E1024" s="119"/>
      <c r="F1024" s="119"/>
      <c r="G1024" s="119"/>
    </row>
    <row r="1025" spans="1:7">
      <c r="A1025" s="119"/>
      <c r="B1025" s="119"/>
      <c r="C1025" s="119"/>
      <c r="D1025" s="119"/>
      <c r="E1025" s="119"/>
      <c r="F1025" s="119"/>
      <c r="G1025" s="119"/>
    </row>
    <row r="1026" spans="1:7">
      <c r="A1026" s="119"/>
      <c r="B1026" s="119"/>
      <c r="C1026" s="119"/>
      <c r="D1026" s="119"/>
      <c r="E1026" s="119"/>
      <c r="F1026" s="119"/>
      <c r="G1026" s="119"/>
    </row>
    <row r="1027" spans="1:7">
      <c r="A1027" s="119"/>
      <c r="B1027" s="119"/>
      <c r="C1027" s="119"/>
      <c r="D1027" s="119"/>
      <c r="E1027" s="119"/>
      <c r="F1027" s="119"/>
      <c r="G1027" s="119"/>
    </row>
    <row r="1028" spans="1:7">
      <c r="A1028" s="119"/>
      <c r="B1028" s="119"/>
      <c r="C1028" s="119"/>
      <c r="D1028" s="119"/>
      <c r="E1028" s="119"/>
      <c r="F1028" s="119"/>
      <c r="G1028" s="119"/>
    </row>
    <row r="1029" spans="1:7">
      <c r="A1029" s="119"/>
      <c r="B1029" s="119"/>
      <c r="C1029" s="119"/>
      <c r="D1029" s="119"/>
      <c r="E1029" s="119"/>
      <c r="F1029" s="119"/>
      <c r="G1029" s="119"/>
    </row>
    <row r="1030" spans="1:7">
      <c r="A1030" s="119"/>
      <c r="B1030" s="119"/>
      <c r="C1030" s="119"/>
      <c r="D1030" s="119"/>
      <c r="E1030" s="119"/>
      <c r="F1030" s="119"/>
      <c r="G1030" s="119"/>
    </row>
    <row r="1031" spans="1:7">
      <c r="A1031" s="119"/>
      <c r="B1031" s="119"/>
      <c r="C1031" s="119"/>
      <c r="D1031" s="119"/>
      <c r="E1031" s="119"/>
      <c r="F1031" s="119"/>
      <c r="G1031" s="119"/>
    </row>
    <row r="1032" spans="1:7">
      <c r="A1032" s="119"/>
      <c r="B1032" s="119"/>
      <c r="C1032" s="119"/>
      <c r="D1032" s="119"/>
      <c r="E1032" s="119"/>
      <c r="F1032" s="119"/>
      <c r="G1032" s="119"/>
    </row>
    <row r="1033" spans="1:7">
      <c r="A1033" s="119"/>
      <c r="B1033" s="119"/>
      <c r="C1033" s="119"/>
      <c r="D1033" s="119"/>
      <c r="E1033" s="119"/>
      <c r="F1033" s="119"/>
      <c r="G1033" s="119"/>
    </row>
    <row r="1034" spans="1:7">
      <c r="A1034" s="119"/>
      <c r="B1034" s="119"/>
      <c r="C1034" s="119"/>
      <c r="D1034" s="119"/>
      <c r="E1034" s="119"/>
      <c r="F1034" s="119"/>
      <c r="G1034" s="119"/>
    </row>
    <row r="1035" spans="1:7">
      <c r="A1035" s="119"/>
      <c r="B1035" s="119"/>
      <c r="C1035" s="119"/>
      <c r="D1035" s="119"/>
      <c r="E1035" s="119"/>
      <c r="F1035" s="119"/>
      <c r="G1035" s="119"/>
    </row>
    <row r="1036" spans="1:7">
      <c r="A1036" s="119"/>
      <c r="B1036" s="119"/>
      <c r="C1036" s="119"/>
      <c r="D1036" s="119"/>
      <c r="E1036" s="119"/>
      <c r="F1036" s="119"/>
      <c r="G1036" s="119"/>
    </row>
    <row r="1037" spans="1:7">
      <c r="A1037" s="119"/>
      <c r="B1037" s="119"/>
      <c r="C1037" s="119"/>
      <c r="D1037" s="119"/>
      <c r="E1037" s="119"/>
      <c r="F1037" s="119"/>
      <c r="G1037" s="119"/>
    </row>
    <row r="1038" spans="1:7">
      <c r="A1038" s="119"/>
      <c r="B1038" s="119"/>
      <c r="C1038" s="119"/>
      <c r="D1038" s="119"/>
      <c r="E1038" s="119"/>
      <c r="F1038" s="119"/>
      <c r="G1038" s="119"/>
    </row>
    <row r="1039" spans="1:7">
      <c r="A1039" s="119"/>
      <c r="B1039" s="119"/>
      <c r="C1039" s="119"/>
      <c r="D1039" s="119"/>
      <c r="E1039" s="119"/>
      <c r="F1039" s="119"/>
      <c r="G1039" s="119"/>
    </row>
    <row r="1040" spans="1:7">
      <c r="A1040" s="119"/>
      <c r="B1040" s="119"/>
      <c r="C1040" s="119"/>
      <c r="D1040" s="119"/>
      <c r="E1040" s="119"/>
      <c r="F1040" s="119"/>
      <c r="G1040" s="119"/>
    </row>
    <row r="1041" spans="1:7">
      <c r="A1041" s="119"/>
      <c r="B1041" s="119"/>
      <c r="C1041" s="119"/>
      <c r="D1041" s="119"/>
      <c r="E1041" s="119"/>
      <c r="F1041" s="119"/>
      <c r="G1041" s="119"/>
    </row>
    <row r="1042" spans="1:7">
      <c r="A1042" s="119"/>
      <c r="B1042" s="119"/>
      <c r="C1042" s="119"/>
      <c r="D1042" s="119"/>
      <c r="E1042" s="119"/>
      <c r="F1042" s="119"/>
      <c r="G1042" s="119"/>
    </row>
    <row r="1043" spans="1:7">
      <c r="A1043" s="119"/>
      <c r="B1043" s="119"/>
      <c r="C1043" s="119"/>
      <c r="D1043" s="119"/>
      <c r="E1043" s="119"/>
      <c r="F1043" s="119"/>
      <c r="G1043" s="119"/>
    </row>
    <row r="1044" spans="1:7">
      <c r="A1044" s="119"/>
      <c r="B1044" s="119"/>
      <c r="C1044" s="119"/>
      <c r="D1044" s="119"/>
      <c r="E1044" s="119"/>
      <c r="F1044" s="119"/>
      <c r="G1044" s="119"/>
    </row>
    <row r="1045" spans="1:7">
      <c r="A1045" s="119"/>
      <c r="B1045" s="119"/>
      <c r="C1045" s="119"/>
      <c r="D1045" s="119"/>
      <c r="E1045" s="119"/>
      <c r="F1045" s="119"/>
      <c r="G1045" s="119"/>
    </row>
    <row r="1046" spans="1:7">
      <c r="A1046" s="119"/>
      <c r="B1046" s="119"/>
      <c r="C1046" s="119"/>
      <c r="D1046" s="119"/>
      <c r="E1046" s="119"/>
      <c r="F1046" s="119"/>
      <c r="G1046" s="119"/>
    </row>
    <row r="1047" spans="1:7">
      <c r="A1047" s="119"/>
      <c r="B1047" s="119"/>
      <c r="C1047" s="119"/>
      <c r="D1047" s="119"/>
      <c r="E1047" s="119"/>
      <c r="F1047" s="119"/>
      <c r="G1047" s="119"/>
    </row>
    <row r="1048" spans="1:7">
      <c r="A1048" s="119"/>
      <c r="B1048" s="119"/>
      <c r="C1048" s="119"/>
      <c r="D1048" s="119"/>
      <c r="E1048" s="119"/>
      <c r="F1048" s="119"/>
      <c r="G1048" s="119"/>
    </row>
    <row r="1049" spans="1:7">
      <c r="A1049" s="119"/>
      <c r="B1049" s="119"/>
      <c r="C1049" s="119"/>
      <c r="D1049" s="119"/>
      <c r="E1049" s="119"/>
      <c r="F1049" s="119"/>
      <c r="G1049" s="119"/>
    </row>
    <row r="1050" spans="1:7">
      <c r="A1050" s="119"/>
      <c r="B1050" s="119"/>
      <c r="C1050" s="119"/>
      <c r="D1050" s="119"/>
      <c r="E1050" s="119"/>
      <c r="F1050" s="119"/>
      <c r="G1050" s="119"/>
    </row>
    <row r="1051" spans="1:7">
      <c r="A1051" s="119"/>
      <c r="B1051" s="119"/>
      <c r="C1051" s="119"/>
      <c r="D1051" s="119"/>
      <c r="E1051" s="119"/>
      <c r="F1051" s="119"/>
      <c r="G1051" s="119"/>
    </row>
    <row r="1052" spans="1:7">
      <c r="A1052" s="119"/>
      <c r="B1052" s="119"/>
      <c r="C1052" s="119"/>
      <c r="D1052" s="119"/>
      <c r="E1052" s="119"/>
      <c r="F1052" s="119"/>
      <c r="G1052" s="119"/>
    </row>
    <row r="1053" spans="1:7">
      <c r="A1053" s="119"/>
      <c r="B1053" s="119"/>
      <c r="C1053" s="119"/>
      <c r="D1053" s="119"/>
      <c r="E1053" s="119"/>
      <c r="F1053" s="119"/>
      <c r="G1053" s="119"/>
    </row>
    <row r="1054" spans="1:7">
      <c r="A1054" s="119"/>
      <c r="B1054" s="119"/>
      <c r="C1054" s="119"/>
      <c r="D1054" s="119"/>
      <c r="E1054" s="119"/>
      <c r="F1054" s="119"/>
      <c r="G1054" s="119"/>
    </row>
    <row r="1055" spans="1:7">
      <c r="A1055" s="119"/>
      <c r="B1055" s="119"/>
      <c r="C1055" s="119"/>
      <c r="D1055" s="119"/>
      <c r="E1055" s="119"/>
      <c r="F1055" s="119"/>
      <c r="G1055" s="119"/>
    </row>
    <row r="1056" spans="1:7">
      <c r="A1056" s="119"/>
      <c r="B1056" s="119"/>
      <c r="C1056" s="119"/>
      <c r="D1056" s="119"/>
      <c r="E1056" s="119"/>
      <c r="F1056" s="119"/>
      <c r="G1056" s="119"/>
    </row>
    <row r="1057" spans="1:7">
      <c r="A1057" s="119"/>
      <c r="B1057" s="119"/>
      <c r="C1057" s="119"/>
      <c r="D1057" s="119"/>
      <c r="E1057" s="119"/>
      <c r="F1057" s="119"/>
      <c r="G1057" s="119"/>
    </row>
    <row r="1058" spans="1:7">
      <c r="A1058" s="119"/>
      <c r="B1058" s="119"/>
      <c r="C1058" s="119"/>
      <c r="D1058" s="119"/>
      <c r="E1058" s="119"/>
      <c r="F1058" s="119"/>
      <c r="G1058" s="119"/>
    </row>
    <row r="1059" spans="1:7">
      <c r="A1059" s="119"/>
      <c r="B1059" s="119"/>
      <c r="C1059" s="119"/>
      <c r="D1059" s="119"/>
      <c r="E1059" s="119"/>
      <c r="F1059" s="119"/>
      <c r="G1059" s="119"/>
    </row>
    <row r="1060" spans="1:7">
      <c r="A1060" s="119"/>
      <c r="B1060" s="119"/>
      <c r="C1060" s="119"/>
      <c r="D1060" s="119"/>
      <c r="E1060" s="119"/>
      <c r="F1060" s="119"/>
      <c r="G1060" s="119"/>
    </row>
    <row r="1061" spans="1:7">
      <c r="A1061" s="119"/>
      <c r="B1061" s="119"/>
      <c r="C1061" s="119"/>
      <c r="D1061" s="119"/>
      <c r="E1061" s="119"/>
      <c r="F1061" s="119"/>
      <c r="G1061" s="119"/>
    </row>
    <row r="1062" spans="1:7">
      <c r="A1062" s="119"/>
      <c r="B1062" s="119"/>
      <c r="C1062" s="119"/>
      <c r="D1062" s="119"/>
      <c r="E1062" s="119"/>
      <c r="F1062" s="119"/>
      <c r="G1062" s="119"/>
    </row>
    <row r="1063" spans="1:7">
      <c r="A1063" s="119"/>
      <c r="B1063" s="119"/>
      <c r="C1063" s="119"/>
      <c r="D1063" s="119"/>
      <c r="E1063" s="119"/>
      <c r="F1063" s="119"/>
      <c r="G1063" s="119"/>
    </row>
    <row r="1064" spans="1:7">
      <c r="A1064" s="119"/>
      <c r="B1064" s="119"/>
      <c r="C1064" s="119"/>
      <c r="D1064" s="119"/>
      <c r="E1064" s="119"/>
      <c r="F1064" s="119"/>
      <c r="G1064" s="119"/>
    </row>
    <row r="1065" spans="1:7">
      <c r="A1065" s="119"/>
      <c r="B1065" s="119"/>
      <c r="C1065" s="119"/>
      <c r="D1065" s="119"/>
      <c r="E1065" s="119"/>
      <c r="F1065" s="119"/>
      <c r="G1065" s="119"/>
    </row>
    <row r="1066" spans="1:7">
      <c r="A1066" s="119"/>
      <c r="B1066" s="119"/>
      <c r="C1066" s="119"/>
      <c r="D1066" s="119"/>
      <c r="E1066" s="119"/>
      <c r="F1066" s="119"/>
      <c r="G1066" s="119"/>
    </row>
    <row r="1067" spans="1:7">
      <c r="A1067" s="119"/>
      <c r="B1067" s="119"/>
      <c r="C1067" s="119"/>
      <c r="D1067" s="119"/>
      <c r="E1067" s="119"/>
      <c r="F1067" s="119"/>
      <c r="G1067" s="119"/>
    </row>
    <row r="1068" spans="1:7">
      <c r="A1068" s="119"/>
      <c r="B1068" s="119"/>
      <c r="C1068" s="119"/>
      <c r="D1068" s="119"/>
      <c r="E1068" s="119"/>
      <c r="F1068" s="119"/>
      <c r="G1068" s="119"/>
    </row>
    <row r="1069" spans="1:7">
      <c r="A1069" s="119"/>
      <c r="B1069" s="119"/>
      <c r="C1069" s="119"/>
      <c r="D1069" s="119"/>
      <c r="E1069" s="119"/>
      <c r="F1069" s="119"/>
      <c r="G1069" s="119"/>
    </row>
    <row r="1070" spans="1:7">
      <c r="A1070" s="119"/>
      <c r="B1070" s="119"/>
      <c r="C1070" s="119"/>
      <c r="D1070" s="119"/>
      <c r="E1070" s="119"/>
      <c r="F1070" s="119"/>
      <c r="G1070" s="119"/>
    </row>
    <row r="1071" spans="1:7">
      <c r="A1071" s="119"/>
      <c r="B1071" s="119"/>
      <c r="C1071" s="119"/>
      <c r="D1071" s="119"/>
      <c r="E1071" s="119"/>
      <c r="F1071" s="119"/>
      <c r="G1071" s="119"/>
    </row>
    <row r="1072" spans="1:7">
      <c r="A1072" s="119"/>
      <c r="B1072" s="119"/>
      <c r="C1072" s="119"/>
      <c r="D1072" s="119"/>
      <c r="E1072" s="119"/>
      <c r="F1072" s="119"/>
      <c r="G1072" s="119"/>
    </row>
    <row r="1073" spans="1:7">
      <c r="A1073" s="119"/>
      <c r="B1073" s="119"/>
      <c r="C1073" s="119"/>
      <c r="D1073" s="119"/>
      <c r="E1073" s="119"/>
      <c r="F1073" s="119"/>
      <c r="G1073" s="119"/>
    </row>
    <row r="1074" spans="1:7">
      <c r="A1074" s="119"/>
      <c r="B1074" s="119"/>
      <c r="C1074" s="119"/>
      <c r="D1074" s="119"/>
      <c r="E1074" s="119"/>
      <c r="F1074" s="119"/>
      <c r="G1074" s="119"/>
    </row>
    <row r="1075" spans="1:7">
      <c r="A1075" s="119"/>
      <c r="B1075" s="119"/>
      <c r="C1075" s="119"/>
      <c r="D1075" s="119"/>
      <c r="E1075" s="119"/>
      <c r="F1075" s="119"/>
      <c r="G1075" s="119"/>
    </row>
    <row r="1076" spans="1:7">
      <c r="A1076" s="119"/>
      <c r="B1076" s="119"/>
      <c r="C1076" s="119"/>
      <c r="D1076" s="119"/>
      <c r="E1076" s="119"/>
      <c r="F1076" s="119"/>
      <c r="G1076" s="119"/>
    </row>
    <row r="1077" spans="1:7">
      <c r="A1077" s="119"/>
      <c r="B1077" s="119"/>
      <c r="C1077" s="119"/>
      <c r="D1077" s="119"/>
      <c r="E1077" s="119"/>
      <c r="F1077" s="119"/>
      <c r="G1077" s="119"/>
    </row>
    <row r="1078" spans="1:7">
      <c r="A1078" s="119"/>
      <c r="B1078" s="119"/>
      <c r="C1078" s="119"/>
      <c r="D1078" s="119"/>
      <c r="E1078" s="119"/>
      <c r="F1078" s="119"/>
      <c r="G1078" s="119"/>
    </row>
    <row r="1079" spans="1:7">
      <c r="A1079" s="119"/>
      <c r="B1079" s="119"/>
      <c r="C1079" s="119"/>
      <c r="D1079" s="119"/>
      <c r="E1079" s="119"/>
      <c r="F1079" s="119"/>
      <c r="G1079" s="119"/>
    </row>
    <row r="1080" spans="1:7">
      <c r="A1080" s="119"/>
      <c r="B1080" s="119"/>
      <c r="C1080" s="119"/>
      <c r="D1080" s="119"/>
      <c r="E1080" s="119"/>
      <c r="F1080" s="119"/>
      <c r="G1080" s="119"/>
    </row>
    <row r="1081" spans="1:7">
      <c r="A1081" s="119"/>
      <c r="B1081" s="119"/>
      <c r="C1081" s="119"/>
      <c r="D1081" s="119"/>
      <c r="E1081" s="119"/>
      <c r="F1081" s="119"/>
      <c r="G1081" s="119"/>
    </row>
    <row r="1082" spans="1:7">
      <c r="A1082" s="119"/>
      <c r="B1082" s="119"/>
      <c r="C1082" s="119"/>
      <c r="D1082" s="119"/>
      <c r="E1082" s="119"/>
      <c r="F1082" s="119"/>
      <c r="G1082" s="119"/>
    </row>
    <row r="1083" spans="1:7">
      <c r="A1083" s="119"/>
      <c r="B1083" s="119"/>
      <c r="C1083" s="119"/>
      <c r="D1083" s="119"/>
      <c r="E1083" s="119"/>
      <c r="F1083" s="119"/>
      <c r="G1083" s="119"/>
    </row>
    <row r="1084" spans="1:7">
      <c r="A1084" s="119"/>
      <c r="B1084" s="119"/>
      <c r="C1084" s="119"/>
      <c r="D1084" s="119"/>
      <c r="E1084" s="119"/>
      <c r="F1084" s="119"/>
      <c r="G1084" s="119"/>
    </row>
    <row r="1085" spans="1:7">
      <c r="A1085" s="119"/>
      <c r="B1085" s="119"/>
      <c r="C1085" s="119"/>
      <c r="D1085" s="119"/>
      <c r="E1085" s="119"/>
      <c r="F1085" s="119"/>
      <c r="G1085" s="119"/>
    </row>
    <row r="1086" spans="1:7">
      <c r="A1086" s="119"/>
      <c r="B1086" s="119"/>
      <c r="C1086" s="119"/>
      <c r="D1086" s="119"/>
      <c r="E1086" s="119"/>
      <c r="F1086" s="119"/>
      <c r="G1086" s="119"/>
    </row>
    <row r="1087" spans="1:7">
      <c r="A1087" s="119"/>
      <c r="B1087" s="119"/>
      <c r="C1087" s="119"/>
      <c r="D1087" s="119"/>
      <c r="E1087" s="119"/>
      <c r="F1087" s="119"/>
      <c r="G1087" s="119"/>
    </row>
    <row r="1088" spans="1:7">
      <c r="A1088" s="119"/>
      <c r="B1088" s="119"/>
      <c r="C1088" s="119"/>
      <c r="D1088" s="119"/>
      <c r="E1088" s="119"/>
      <c r="F1088" s="119"/>
      <c r="G1088" s="119"/>
    </row>
    <row r="1089" spans="1:7">
      <c r="A1089" s="119"/>
      <c r="B1089" s="119"/>
      <c r="C1089" s="119"/>
      <c r="D1089" s="119"/>
      <c r="E1089" s="119"/>
      <c r="F1089" s="119"/>
      <c r="G1089" s="119"/>
    </row>
    <row r="1090" spans="1:7">
      <c r="A1090" s="119"/>
      <c r="B1090" s="119"/>
      <c r="C1090" s="119"/>
      <c r="D1090" s="119"/>
      <c r="E1090" s="119"/>
      <c r="F1090" s="119"/>
      <c r="G1090" s="119"/>
    </row>
    <row r="1091" spans="1:7">
      <c r="A1091" s="119"/>
      <c r="B1091" s="119"/>
      <c r="C1091" s="119"/>
      <c r="D1091" s="119"/>
      <c r="E1091" s="119"/>
      <c r="F1091" s="119"/>
      <c r="G1091" s="119"/>
    </row>
    <row r="1092" spans="1:7">
      <c r="A1092" s="119"/>
      <c r="B1092" s="119"/>
      <c r="C1092" s="119"/>
      <c r="D1092" s="119"/>
      <c r="E1092" s="119"/>
      <c r="F1092" s="119"/>
      <c r="G1092" s="119"/>
    </row>
    <row r="1093" spans="1:7">
      <c r="A1093" s="119"/>
      <c r="B1093" s="119"/>
      <c r="C1093" s="119"/>
      <c r="D1093" s="119"/>
      <c r="E1093" s="119"/>
      <c r="F1093" s="119"/>
      <c r="G1093" s="119"/>
    </row>
    <row r="1094" spans="1:7">
      <c r="A1094" s="119"/>
      <c r="B1094" s="119"/>
      <c r="C1094" s="119"/>
      <c r="D1094" s="119"/>
      <c r="E1094" s="119"/>
      <c r="F1094" s="119"/>
      <c r="G1094" s="119"/>
    </row>
    <row r="1095" spans="1:7">
      <c r="A1095" s="119"/>
      <c r="B1095" s="119"/>
      <c r="C1095" s="119"/>
      <c r="D1095" s="119"/>
      <c r="E1095" s="119"/>
      <c r="F1095" s="119"/>
      <c r="G1095" s="119"/>
    </row>
    <row r="1096" spans="1:7">
      <c r="A1096" s="119"/>
      <c r="B1096" s="119"/>
      <c r="C1096" s="119"/>
      <c r="D1096" s="119"/>
      <c r="E1096" s="119"/>
      <c r="F1096" s="119"/>
      <c r="G1096" s="119"/>
    </row>
    <row r="1097" spans="1:7">
      <c r="A1097" s="119"/>
      <c r="B1097" s="119"/>
      <c r="C1097" s="119"/>
      <c r="D1097" s="119"/>
      <c r="E1097" s="119"/>
      <c r="F1097" s="119"/>
      <c r="G1097" s="119"/>
    </row>
    <row r="1098" spans="1:7">
      <c r="A1098" s="119"/>
      <c r="B1098" s="119"/>
      <c r="C1098" s="119"/>
      <c r="D1098" s="119"/>
      <c r="E1098" s="119"/>
      <c r="F1098" s="119"/>
      <c r="G1098" s="119"/>
    </row>
    <row r="1099" spans="1:7">
      <c r="A1099" s="119"/>
      <c r="B1099" s="119"/>
      <c r="C1099" s="119"/>
      <c r="D1099" s="119"/>
      <c r="E1099" s="119"/>
      <c r="F1099" s="119"/>
      <c r="G1099" s="119"/>
    </row>
    <row r="1100" spans="1:7">
      <c r="A1100" s="119"/>
      <c r="B1100" s="119"/>
      <c r="C1100" s="119"/>
      <c r="D1100" s="119"/>
      <c r="E1100" s="119"/>
      <c r="F1100" s="119"/>
      <c r="G1100" s="119"/>
    </row>
    <row r="1101" spans="1:7">
      <c r="A1101" s="119"/>
      <c r="B1101" s="119"/>
      <c r="C1101" s="119"/>
      <c r="D1101" s="119"/>
      <c r="E1101" s="119"/>
      <c r="F1101" s="119"/>
      <c r="G1101" s="119"/>
    </row>
    <row r="1102" spans="1:7">
      <c r="A1102" s="119"/>
      <c r="B1102" s="119"/>
      <c r="C1102" s="119"/>
      <c r="D1102" s="119"/>
      <c r="E1102" s="119"/>
      <c r="F1102" s="119"/>
      <c r="G1102" s="119"/>
    </row>
    <row r="1103" spans="1:7">
      <c r="A1103" s="119"/>
      <c r="B1103" s="119"/>
      <c r="C1103" s="119"/>
      <c r="D1103" s="119"/>
      <c r="E1103" s="119"/>
      <c r="F1103" s="119"/>
      <c r="G1103" s="119"/>
    </row>
    <row r="1104" spans="1:7">
      <c r="A1104" s="119"/>
      <c r="B1104" s="119"/>
      <c r="C1104" s="119"/>
      <c r="D1104" s="119"/>
      <c r="E1104" s="119"/>
      <c r="F1104" s="119"/>
      <c r="G1104" s="119"/>
    </row>
    <row r="1105" spans="1:7">
      <c r="A1105" s="119"/>
      <c r="B1105" s="119"/>
      <c r="C1105" s="119"/>
      <c r="D1105" s="119"/>
      <c r="E1105" s="119"/>
      <c r="F1105" s="119"/>
      <c r="G1105" s="119"/>
    </row>
    <row r="1106" spans="1:7">
      <c r="A1106" s="119"/>
      <c r="B1106" s="119"/>
      <c r="C1106" s="119"/>
      <c r="D1106" s="119"/>
      <c r="E1106" s="119"/>
      <c r="F1106" s="119"/>
      <c r="G1106" s="119"/>
    </row>
    <row r="1107" spans="1:7">
      <c r="A1107" s="119"/>
      <c r="B1107" s="119"/>
      <c r="C1107" s="119"/>
      <c r="D1107" s="119"/>
      <c r="E1107" s="119"/>
      <c r="F1107" s="119"/>
      <c r="G1107" s="119"/>
    </row>
    <row r="1108" spans="1:7">
      <c r="A1108" s="119"/>
      <c r="B1108" s="119"/>
      <c r="C1108" s="119"/>
      <c r="D1108" s="119"/>
      <c r="E1108" s="119"/>
      <c r="F1108" s="119"/>
      <c r="G1108" s="119"/>
    </row>
    <row r="1109" spans="1:7">
      <c r="A1109" s="119"/>
      <c r="B1109" s="119"/>
      <c r="C1109" s="119"/>
      <c r="D1109" s="119"/>
      <c r="E1109" s="119"/>
      <c r="F1109" s="119"/>
      <c r="G1109" s="119"/>
    </row>
    <row r="1110" spans="1:7">
      <c r="A1110" s="119"/>
      <c r="B1110" s="119"/>
      <c r="C1110" s="119"/>
      <c r="D1110" s="119"/>
      <c r="E1110" s="119"/>
      <c r="F1110" s="119"/>
      <c r="G1110" s="119"/>
    </row>
    <row r="1111" spans="1:7">
      <c r="A1111" s="119"/>
      <c r="B1111" s="119"/>
      <c r="C1111" s="119"/>
      <c r="D1111" s="119"/>
      <c r="E1111" s="119"/>
      <c r="F1111" s="119"/>
      <c r="G1111" s="119"/>
    </row>
    <row r="1112" spans="1:7">
      <c r="A1112" s="119"/>
      <c r="B1112" s="119"/>
      <c r="C1112" s="119"/>
      <c r="D1112" s="119"/>
      <c r="E1112" s="119"/>
      <c r="F1112" s="119"/>
      <c r="G1112" s="119"/>
    </row>
    <row r="1113" spans="1:7">
      <c r="A1113" s="119"/>
      <c r="B1113" s="119"/>
      <c r="C1113" s="119"/>
      <c r="D1113" s="119"/>
      <c r="E1113" s="119"/>
      <c r="F1113" s="119"/>
      <c r="G1113" s="119"/>
    </row>
    <row r="1114" spans="1:7">
      <c r="A1114" s="119"/>
      <c r="B1114" s="119"/>
      <c r="C1114" s="119"/>
      <c r="D1114" s="119"/>
      <c r="E1114" s="119"/>
      <c r="F1114" s="119"/>
      <c r="G1114" s="119"/>
    </row>
    <row r="1115" spans="1:7">
      <c r="A1115" s="119"/>
      <c r="B1115" s="119"/>
      <c r="C1115" s="119"/>
      <c r="D1115" s="119"/>
      <c r="E1115" s="119"/>
      <c r="F1115" s="119"/>
      <c r="G1115" s="119"/>
    </row>
    <row r="1116" spans="1:7">
      <c r="A1116" s="119"/>
      <c r="B1116" s="119"/>
      <c r="C1116" s="119"/>
      <c r="D1116" s="119"/>
      <c r="E1116" s="119"/>
      <c r="F1116" s="119"/>
      <c r="G1116" s="119"/>
    </row>
    <row r="1117" spans="1:7">
      <c r="A1117" s="119"/>
      <c r="B1117" s="119"/>
      <c r="C1117" s="119"/>
      <c r="D1117" s="119"/>
      <c r="E1117" s="119"/>
      <c r="F1117" s="119"/>
      <c r="G1117" s="119"/>
    </row>
    <row r="1118" spans="1:7">
      <c r="A1118" s="119"/>
      <c r="B1118" s="119"/>
      <c r="C1118" s="119"/>
      <c r="D1118" s="119"/>
      <c r="E1118" s="119"/>
      <c r="F1118" s="119"/>
      <c r="G1118" s="119"/>
    </row>
    <row r="1119" spans="1:7">
      <c r="A1119" s="119"/>
      <c r="B1119" s="119"/>
      <c r="C1119" s="119"/>
      <c r="D1119" s="119"/>
      <c r="E1119" s="119"/>
      <c r="F1119" s="119"/>
      <c r="G1119" s="119"/>
    </row>
    <row r="1120" spans="1:7">
      <c r="A1120" s="119"/>
      <c r="B1120" s="119"/>
      <c r="C1120" s="119"/>
      <c r="D1120" s="119"/>
      <c r="E1120" s="119"/>
      <c r="F1120" s="119"/>
      <c r="G1120" s="119"/>
    </row>
    <row r="1121" spans="1:7">
      <c r="A1121" s="119"/>
      <c r="B1121" s="119"/>
      <c r="C1121" s="119"/>
      <c r="D1121" s="119"/>
      <c r="E1121" s="119"/>
      <c r="F1121" s="119"/>
      <c r="G1121" s="119"/>
    </row>
    <row r="1122" spans="1:7">
      <c r="A1122" s="119"/>
      <c r="B1122" s="119"/>
      <c r="C1122" s="119"/>
      <c r="D1122" s="119"/>
      <c r="E1122" s="119"/>
      <c r="F1122" s="119"/>
      <c r="G1122" s="119"/>
    </row>
    <row r="1123" spans="1:7">
      <c r="A1123" s="119"/>
      <c r="B1123" s="119"/>
      <c r="C1123" s="119"/>
      <c r="D1123" s="119"/>
      <c r="E1123" s="119"/>
      <c r="F1123" s="119"/>
      <c r="G1123" s="119"/>
    </row>
    <row r="1124" spans="1:7">
      <c r="A1124" s="119"/>
      <c r="B1124" s="119"/>
      <c r="C1124" s="119"/>
      <c r="D1124" s="119"/>
      <c r="E1124" s="119"/>
      <c r="F1124" s="119"/>
      <c r="G1124" s="119"/>
    </row>
    <row r="1125" spans="1:7">
      <c r="A1125" s="119"/>
      <c r="B1125" s="119"/>
      <c r="C1125" s="119"/>
      <c r="D1125" s="119"/>
      <c r="E1125" s="119"/>
      <c r="F1125" s="119"/>
      <c r="G1125" s="119"/>
    </row>
    <row r="1126" spans="1:7">
      <c r="A1126" s="119"/>
      <c r="B1126" s="119"/>
      <c r="C1126" s="119"/>
      <c r="D1126" s="119"/>
      <c r="E1126" s="119"/>
      <c r="F1126" s="119"/>
      <c r="G1126" s="119"/>
    </row>
    <row r="1127" spans="1:7">
      <c r="A1127" s="119"/>
      <c r="B1127" s="119"/>
      <c r="C1127" s="119"/>
      <c r="D1127" s="119"/>
      <c r="E1127" s="119"/>
      <c r="F1127" s="119"/>
      <c r="G1127" s="119"/>
    </row>
    <row r="1128" spans="1:7">
      <c r="A1128" s="119"/>
      <c r="B1128" s="119"/>
      <c r="C1128" s="119"/>
      <c r="D1128" s="119"/>
      <c r="E1128" s="119"/>
      <c r="F1128" s="119"/>
      <c r="G1128" s="119"/>
    </row>
    <row r="1129" spans="1:7">
      <c r="A1129" s="119"/>
      <c r="B1129" s="119"/>
      <c r="C1129" s="119"/>
      <c r="D1129" s="119"/>
      <c r="E1129" s="119"/>
      <c r="F1129" s="119"/>
      <c r="G1129" s="119"/>
    </row>
    <row r="1130" spans="1:7">
      <c r="A1130" s="119"/>
      <c r="B1130" s="119"/>
      <c r="C1130" s="119"/>
      <c r="D1130" s="119"/>
      <c r="E1130" s="119"/>
      <c r="F1130" s="119"/>
      <c r="G1130" s="119"/>
    </row>
    <row r="1131" spans="1:7">
      <c r="A1131" s="119"/>
      <c r="B1131" s="119"/>
      <c r="C1131" s="119"/>
      <c r="D1131" s="119"/>
      <c r="E1131" s="119"/>
      <c r="F1131" s="119"/>
      <c r="G1131" s="119"/>
    </row>
    <row r="1132" spans="1:7">
      <c r="A1132" s="119"/>
      <c r="B1132" s="119"/>
      <c r="C1132" s="119"/>
      <c r="D1132" s="119"/>
      <c r="E1132" s="119"/>
      <c r="F1132" s="119"/>
      <c r="G1132" s="119"/>
    </row>
    <row r="1133" spans="1:7">
      <c r="A1133" s="119"/>
      <c r="B1133" s="119"/>
      <c r="C1133" s="119"/>
      <c r="D1133" s="119"/>
      <c r="E1133" s="119"/>
      <c r="F1133" s="119"/>
      <c r="G1133" s="119"/>
    </row>
    <row r="1134" spans="1:7">
      <c r="A1134" s="119"/>
      <c r="B1134" s="119"/>
      <c r="C1134" s="119"/>
      <c r="D1134" s="119"/>
      <c r="E1134" s="119"/>
      <c r="F1134" s="119"/>
      <c r="G1134" s="119"/>
    </row>
    <row r="1135" spans="1:7">
      <c r="A1135" s="119"/>
      <c r="B1135" s="119"/>
      <c r="C1135" s="119"/>
      <c r="D1135" s="119"/>
      <c r="E1135" s="119"/>
      <c r="F1135" s="119"/>
      <c r="G1135" s="119"/>
    </row>
    <row r="1136" spans="1:7">
      <c r="A1136" s="119"/>
      <c r="B1136" s="119"/>
      <c r="C1136" s="119"/>
      <c r="D1136" s="119"/>
      <c r="E1136" s="119"/>
      <c r="F1136" s="119"/>
      <c r="G1136" s="119"/>
    </row>
    <row r="1137" spans="1:7">
      <c r="A1137" s="119"/>
      <c r="B1137" s="119"/>
      <c r="C1137" s="119"/>
      <c r="D1137" s="119"/>
      <c r="E1137" s="119"/>
      <c r="F1137" s="119"/>
      <c r="G1137" s="119"/>
    </row>
    <row r="1138" spans="1:7">
      <c r="A1138" s="119"/>
      <c r="B1138" s="119"/>
      <c r="C1138" s="119"/>
      <c r="D1138" s="119"/>
      <c r="E1138" s="119"/>
      <c r="F1138" s="119"/>
      <c r="G1138" s="119"/>
    </row>
    <row r="1139" spans="1:7">
      <c r="A1139" s="119"/>
      <c r="B1139" s="119"/>
      <c r="C1139" s="119"/>
      <c r="D1139" s="119"/>
      <c r="E1139" s="119"/>
      <c r="F1139" s="119"/>
      <c r="G1139" s="119"/>
    </row>
    <row r="1140" spans="1:7">
      <c r="A1140" s="119"/>
      <c r="B1140" s="119"/>
      <c r="C1140" s="119"/>
      <c r="D1140" s="119"/>
      <c r="E1140" s="119"/>
      <c r="F1140" s="119"/>
      <c r="G1140" s="119"/>
    </row>
    <row r="1141" spans="1:7">
      <c r="A1141" s="119"/>
      <c r="B1141" s="119"/>
      <c r="C1141" s="119"/>
      <c r="D1141" s="119"/>
      <c r="E1141" s="119"/>
      <c r="F1141" s="119"/>
      <c r="G1141" s="119"/>
    </row>
    <row r="1142" spans="1:7">
      <c r="A1142" s="119"/>
      <c r="B1142" s="119"/>
      <c r="C1142" s="119"/>
      <c r="D1142" s="119"/>
      <c r="E1142" s="119"/>
      <c r="F1142" s="119"/>
      <c r="G1142" s="119"/>
    </row>
    <row r="1143" spans="1:7">
      <c r="A1143" s="119"/>
      <c r="B1143" s="119"/>
      <c r="C1143" s="119"/>
      <c r="D1143" s="119"/>
      <c r="E1143" s="119"/>
      <c r="F1143" s="119"/>
      <c r="G1143" s="119"/>
    </row>
    <row r="1144" spans="1:7">
      <c r="A1144" s="119"/>
      <c r="B1144" s="119"/>
      <c r="C1144" s="119"/>
      <c r="D1144" s="119"/>
      <c r="E1144" s="119"/>
      <c r="F1144" s="119"/>
      <c r="G1144" s="119"/>
    </row>
    <row r="1145" spans="1:7">
      <c r="A1145" s="119"/>
      <c r="B1145" s="119"/>
      <c r="C1145" s="119"/>
      <c r="D1145" s="119"/>
      <c r="E1145" s="119"/>
      <c r="F1145" s="119"/>
      <c r="G1145" s="119"/>
    </row>
    <row r="1146" spans="1:7">
      <c r="A1146" s="119"/>
      <c r="B1146" s="119"/>
      <c r="C1146" s="119"/>
      <c r="D1146" s="119"/>
      <c r="E1146" s="119"/>
      <c r="F1146" s="119"/>
      <c r="G1146" s="119"/>
    </row>
    <row r="1147" spans="1:7">
      <c r="A1147" s="119"/>
      <c r="B1147" s="119"/>
      <c r="C1147" s="119"/>
      <c r="D1147" s="119"/>
      <c r="E1147" s="119"/>
      <c r="F1147" s="119"/>
      <c r="G1147" s="119"/>
    </row>
    <row r="1148" spans="1:7">
      <c r="A1148" s="119"/>
      <c r="B1148" s="119"/>
      <c r="C1148" s="119"/>
      <c r="D1148" s="119"/>
      <c r="E1148" s="119"/>
      <c r="F1148" s="119"/>
      <c r="G1148" s="119"/>
    </row>
    <row r="1149" spans="1:7">
      <c r="A1149" s="119"/>
      <c r="B1149" s="119"/>
      <c r="C1149" s="119"/>
      <c r="D1149" s="119"/>
      <c r="E1149" s="119"/>
      <c r="F1149" s="119"/>
      <c r="G1149" s="119"/>
    </row>
    <row r="1150" spans="1:7">
      <c r="A1150" s="119"/>
      <c r="B1150" s="119"/>
      <c r="C1150" s="119"/>
      <c r="D1150" s="119"/>
      <c r="E1150" s="119"/>
      <c r="F1150" s="119"/>
      <c r="G1150" s="119"/>
    </row>
    <row r="1151" spans="1:7">
      <c r="A1151" s="119"/>
      <c r="B1151" s="119"/>
      <c r="C1151" s="119"/>
      <c r="D1151" s="119"/>
      <c r="E1151" s="119"/>
      <c r="F1151" s="119"/>
      <c r="G1151" s="119"/>
    </row>
    <row r="1152" spans="1:7">
      <c r="A1152" s="119"/>
      <c r="B1152" s="119"/>
      <c r="C1152" s="119"/>
      <c r="D1152" s="119"/>
      <c r="E1152" s="119"/>
      <c r="F1152" s="119"/>
      <c r="G1152" s="119"/>
    </row>
    <row r="1153" spans="1:7">
      <c r="A1153" s="119"/>
      <c r="B1153" s="119"/>
      <c r="C1153" s="119"/>
      <c r="D1153" s="119"/>
      <c r="E1153" s="119"/>
      <c r="F1153" s="119"/>
      <c r="G1153" s="119"/>
    </row>
    <row r="1154" spans="1:7">
      <c r="A1154" s="119"/>
      <c r="B1154" s="119"/>
      <c r="C1154" s="119"/>
      <c r="D1154" s="119"/>
      <c r="E1154" s="119"/>
      <c r="F1154" s="119"/>
      <c r="G1154" s="119"/>
    </row>
    <row r="1155" spans="1:7">
      <c r="A1155" s="119"/>
      <c r="B1155" s="119"/>
      <c r="C1155" s="119"/>
      <c r="D1155" s="119"/>
      <c r="E1155" s="119"/>
      <c r="F1155" s="119"/>
      <c r="G1155" s="119"/>
    </row>
    <row r="1156" spans="1:7">
      <c r="A1156" s="119"/>
      <c r="B1156" s="119"/>
      <c r="C1156" s="119"/>
      <c r="D1156" s="119"/>
      <c r="E1156" s="119"/>
      <c r="F1156" s="119"/>
      <c r="G1156" s="119"/>
    </row>
    <row r="1157" spans="1:7">
      <c r="A1157" s="119"/>
      <c r="B1157" s="119"/>
      <c r="C1157" s="119"/>
      <c r="D1157" s="119"/>
      <c r="E1157" s="119"/>
      <c r="F1157" s="119"/>
      <c r="G1157" s="119"/>
    </row>
    <row r="1158" spans="1:7">
      <c r="A1158" s="119"/>
      <c r="B1158" s="119"/>
      <c r="C1158" s="119"/>
      <c r="D1158" s="119"/>
      <c r="E1158" s="119"/>
      <c r="F1158" s="119"/>
      <c r="G1158" s="119"/>
    </row>
    <row r="1159" spans="1:7">
      <c r="A1159" s="119"/>
      <c r="B1159" s="119"/>
      <c r="C1159" s="119"/>
      <c r="D1159" s="119"/>
      <c r="E1159" s="119"/>
      <c r="F1159" s="119"/>
      <c r="G1159" s="119"/>
    </row>
    <row r="1160" spans="1:7">
      <c r="A1160" s="119"/>
      <c r="B1160" s="119"/>
      <c r="C1160" s="119"/>
      <c r="D1160" s="119"/>
      <c r="E1160" s="119"/>
      <c r="F1160" s="119"/>
      <c r="G1160" s="119"/>
    </row>
    <row r="1161" spans="1:7">
      <c r="A1161" s="119"/>
      <c r="B1161" s="119"/>
      <c r="C1161" s="119"/>
      <c r="D1161" s="119"/>
      <c r="E1161" s="119"/>
      <c r="F1161" s="119"/>
      <c r="G1161" s="119"/>
    </row>
    <row r="1162" spans="1:7">
      <c r="A1162" s="119"/>
      <c r="B1162" s="119"/>
      <c r="C1162" s="119"/>
      <c r="D1162" s="119"/>
      <c r="E1162" s="119"/>
      <c r="F1162" s="119"/>
      <c r="G1162" s="119"/>
    </row>
    <row r="1163" spans="1:7">
      <c r="A1163" s="119"/>
      <c r="B1163" s="119"/>
      <c r="C1163" s="119"/>
      <c r="D1163" s="119"/>
      <c r="E1163" s="119"/>
      <c r="F1163" s="119"/>
      <c r="G1163" s="119"/>
    </row>
    <row r="1164" spans="1:7">
      <c r="A1164" s="119"/>
      <c r="B1164" s="119"/>
      <c r="C1164" s="119"/>
      <c r="D1164" s="119"/>
      <c r="E1164" s="119"/>
      <c r="F1164" s="119"/>
      <c r="G1164" s="119"/>
    </row>
    <row r="1165" spans="1:7">
      <c r="A1165" s="119"/>
      <c r="B1165" s="119"/>
      <c r="C1165" s="119"/>
      <c r="D1165" s="119"/>
      <c r="E1165" s="119"/>
      <c r="F1165" s="119"/>
      <c r="G1165" s="119"/>
    </row>
    <row r="1166" spans="1:7">
      <c r="A1166" s="119"/>
      <c r="B1166" s="119"/>
      <c r="C1166" s="119"/>
      <c r="D1166" s="119"/>
      <c r="E1166" s="119"/>
      <c r="F1166" s="119"/>
      <c r="G1166" s="119"/>
    </row>
    <row r="1167" spans="1:7">
      <c r="A1167" s="119"/>
      <c r="B1167" s="119"/>
      <c r="C1167" s="119"/>
      <c r="D1167" s="119"/>
      <c r="E1167" s="119"/>
      <c r="F1167" s="119"/>
      <c r="G1167" s="119"/>
    </row>
    <row r="1168" spans="1:7">
      <c r="A1168" s="119"/>
      <c r="B1168" s="119"/>
      <c r="C1168" s="119"/>
      <c r="D1168" s="119"/>
      <c r="E1168" s="119"/>
      <c r="F1168" s="119"/>
      <c r="G1168" s="119"/>
    </row>
    <row r="1169" spans="1:7">
      <c r="A1169" s="119"/>
      <c r="B1169" s="119"/>
      <c r="C1169" s="119"/>
      <c r="D1169" s="119"/>
      <c r="E1169" s="119"/>
      <c r="F1169" s="119"/>
      <c r="G1169" s="119"/>
    </row>
    <row r="1170" spans="1:7">
      <c r="A1170" s="119"/>
      <c r="B1170" s="119"/>
      <c r="C1170" s="119"/>
      <c r="D1170" s="119"/>
      <c r="E1170" s="119"/>
      <c r="F1170" s="119"/>
      <c r="G1170" s="119"/>
    </row>
    <row r="1171" spans="1:7">
      <c r="A1171" s="119"/>
      <c r="B1171" s="119"/>
      <c r="C1171" s="119"/>
      <c r="D1171" s="119"/>
      <c r="E1171" s="119"/>
      <c r="F1171" s="119"/>
      <c r="G1171" s="119"/>
    </row>
    <row r="1172" spans="1:7">
      <c r="A1172" s="119"/>
      <c r="B1172" s="119"/>
      <c r="C1172" s="119"/>
      <c r="D1172" s="119"/>
      <c r="E1172" s="119"/>
      <c r="F1172" s="119"/>
      <c r="G1172" s="119"/>
    </row>
    <row r="1173" spans="1:7">
      <c r="A1173" s="119"/>
      <c r="B1173" s="119"/>
      <c r="C1173" s="119"/>
      <c r="D1173" s="119"/>
      <c r="E1173" s="119"/>
      <c r="F1173" s="119"/>
      <c r="G1173" s="119"/>
    </row>
    <row r="1174" spans="1:7">
      <c r="A1174" s="119"/>
      <c r="B1174" s="119"/>
      <c r="C1174" s="119"/>
      <c r="D1174" s="119"/>
      <c r="E1174" s="119"/>
      <c r="F1174" s="119"/>
      <c r="G1174" s="119"/>
    </row>
    <row r="1175" spans="1:7">
      <c r="A1175" s="119"/>
      <c r="B1175" s="119"/>
      <c r="C1175" s="119"/>
      <c r="D1175" s="119"/>
      <c r="E1175" s="119"/>
      <c r="F1175" s="119"/>
      <c r="G1175" s="119"/>
    </row>
    <row r="1176" spans="1:7">
      <c r="A1176" s="119"/>
      <c r="B1176" s="119"/>
      <c r="C1176" s="119"/>
      <c r="D1176" s="119"/>
      <c r="E1176" s="119"/>
      <c r="F1176" s="119"/>
      <c r="G1176" s="119"/>
    </row>
    <row r="1177" spans="1:7">
      <c r="A1177" s="119"/>
      <c r="B1177" s="119"/>
      <c r="C1177" s="119"/>
      <c r="D1177" s="119"/>
      <c r="E1177" s="119"/>
      <c r="F1177" s="119"/>
      <c r="G1177" s="119"/>
    </row>
    <row r="1178" spans="1:7">
      <c r="A1178" s="119"/>
      <c r="B1178" s="119"/>
      <c r="C1178" s="119"/>
      <c r="D1178" s="119"/>
      <c r="E1178" s="119"/>
      <c r="F1178" s="119"/>
      <c r="G1178" s="119"/>
    </row>
    <row r="1179" spans="1:7">
      <c r="A1179" s="119"/>
      <c r="B1179" s="119"/>
      <c r="C1179" s="119"/>
      <c r="D1179" s="119"/>
      <c r="E1179" s="119"/>
      <c r="F1179" s="119"/>
      <c r="G1179" s="119"/>
    </row>
    <row r="1180" spans="1:7">
      <c r="A1180" s="119"/>
      <c r="B1180" s="119"/>
      <c r="C1180" s="119"/>
      <c r="D1180" s="119"/>
      <c r="E1180" s="119"/>
      <c r="F1180" s="119"/>
      <c r="G1180" s="119"/>
    </row>
    <row r="1181" spans="1:7">
      <c r="A1181" s="119"/>
      <c r="B1181" s="119"/>
      <c r="C1181" s="119"/>
      <c r="D1181" s="119"/>
      <c r="E1181" s="119"/>
      <c r="F1181" s="119"/>
      <c r="G1181" s="119"/>
    </row>
    <row r="1182" spans="1:7">
      <c r="A1182" s="119"/>
      <c r="B1182" s="119"/>
      <c r="C1182" s="119"/>
      <c r="D1182" s="119"/>
      <c r="E1182" s="119"/>
      <c r="F1182" s="119"/>
      <c r="G1182" s="119"/>
    </row>
    <row r="1183" spans="1:7">
      <c r="A1183" s="119"/>
      <c r="B1183" s="119"/>
      <c r="C1183" s="119"/>
      <c r="D1183" s="119"/>
      <c r="E1183" s="119"/>
      <c r="F1183" s="119"/>
      <c r="G1183" s="119"/>
    </row>
    <row r="1184" spans="1:7">
      <c r="A1184" s="119"/>
      <c r="B1184" s="119"/>
      <c r="C1184" s="119"/>
      <c r="D1184" s="119"/>
      <c r="E1184" s="119"/>
      <c r="F1184" s="119"/>
      <c r="G1184" s="119"/>
    </row>
    <row r="1185" spans="1:7">
      <c r="A1185" s="119"/>
      <c r="B1185" s="119"/>
      <c r="C1185" s="119"/>
      <c r="D1185" s="119"/>
      <c r="E1185" s="119"/>
      <c r="F1185" s="119"/>
      <c r="G1185" s="119"/>
    </row>
    <row r="1186" spans="1:7">
      <c r="A1186" s="119"/>
      <c r="B1186" s="119"/>
      <c r="C1186" s="119"/>
      <c r="D1186" s="119"/>
      <c r="E1186" s="119"/>
      <c r="F1186" s="119"/>
      <c r="G1186" s="119"/>
    </row>
    <row r="1187" spans="1:7">
      <c r="A1187" s="119"/>
      <c r="B1187" s="119"/>
      <c r="C1187" s="119"/>
      <c r="D1187" s="119"/>
      <c r="E1187" s="119"/>
      <c r="F1187" s="119"/>
      <c r="G1187" s="119"/>
    </row>
    <row r="1188" spans="1:7">
      <c r="A1188" s="119"/>
      <c r="B1188" s="119"/>
      <c r="C1188" s="119"/>
      <c r="D1188" s="119"/>
      <c r="E1188" s="119"/>
      <c r="F1188" s="119"/>
      <c r="G1188" s="119"/>
    </row>
    <row r="1189" spans="1:7">
      <c r="A1189" s="119"/>
      <c r="B1189" s="119"/>
      <c r="C1189" s="119"/>
      <c r="D1189" s="119"/>
      <c r="E1189" s="119"/>
      <c r="F1189" s="119"/>
      <c r="G1189" s="119"/>
    </row>
    <row r="1190" spans="1:7">
      <c r="A1190" s="119"/>
      <c r="B1190" s="119"/>
      <c r="C1190" s="119"/>
      <c r="D1190" s="119"/>
      <c r="E1190" s="119"/>
      <c r="F1190" s="119"/>
      <c r="G1190" s="119"/>
    </row>
    <row r="1191" spans="1:7">
      <c r="A1191" s="119"/>
      <c r="B1191" s="119"/>
      <c r="C1191" s="119"/>
      <c r="D1191" s="119"/>
      <c r="E1191" s="119"/>
      <c r="F1191" s="119"/>
      <c r="G1191" s="119"/>
    </row>
    <row r="1192" spans="1:7">
      <c r="A1192" s="119"/>
      <c r="B1192" s="119"/>
      <c r="C1192" s="119"/>
      <c r="D1192" s="119"/>
      <c r="E1192" s="119"/>
      <c r="F1192" s="119"/>
      <c r="G1192" s="119"/>
    </row>
    <row r="1193" spans="1:7">
      <c r="A1193" s="119"/>
      <c r="B1193" s="119"/>
      <c r="C1193" s="119"/>
      <c r="D1193" s="119"/>
      <c r="E1193" s="119"/>
      <c r="F1193" s="119"/>
      <c r="G1193" s="119"/>
    </row>
    <row r="1194" spans="1:7">
      <c r="A1194" s="119"/>
      <c r="B1194" s="119"/>
      <c r="C1194" s="119"/>
      <c r="D1194" s="119"/>
      <c r="E1194" s="119"/>
      <c r="F1194" s="119"/>
      <c r="G1194" s="119"/>
    </row>
    <row r="1195" spans="1:7">
      <c r="A1195" s="119"/>
      <c r="B1195" s="119"/>
      <c r="C1195" s="119"/>
      <c r="D1195" s="119"/>
      <c r="E1195" s="119"/>
      <c r="F1195" s="119"/>
      <c r="G1195" s="119"/>
    </row>
    <row r="1196" spans="1:7">
      <c r="A1196" s="119"/>
      <c r="B1196" s="119"/>
      <c r="C1196" s="119"/>
      <c r="D1196" s="119"/>
      <c r="E1196" s="119"/>
      <c r="F1196" s="119"/>
      <c r="G1196" s="119"/>
    </row>
    <row r="1197" spans="1:7">
      <c r="A1197" s="119"/>
      <c r="B1197" s="119"/>
      <c r="C1197" s="119"/>
      <c r="D1197" s="119"/>
      <c r="E1197" s="119"/>
      <c r="F1197" s="119"/>
      <c r="G1197" s="119"/>
    </row>
    <row r="1198" spans="1:7">
      <c r="A1198" s="119"/>
      <c r="B1198" s="119"/>
      <c r="C1198" s="119"/>
      <c r="D1198" s="119"/>
      <c r="E1198" s="119"/>
      <c r="F1198" s="119"/>
      <c r="G1198" s="119"/>
    </row>
    <row r="1199" spans="1:7">
      <c r="A1199" s="119"/>
      <c r="B1199" s="119"/>
      <c r="C1199" s="119"/>
      <c r="D1199" s="119"/>
      <c r="E1199" s="119"/>
      <c r="F1199" s="119"/>
      <c r="G1199" s="119"/>
    </row>
    <row r="1200" spans="1:7">
      <c r="A1200" s="119"/>
      <c r="B1200" s="119"/>
      <c r="C1200" s="119"/>
      <c r="D1200" s="119"/>
      <c r="E1200" s="119"/>
      <c r="F1200" s="119"/>
      <c r="G1200" s="119"/>
    </row>
    <row r="1201" spans="1:7">
      <c r="A1201" s="119"/>
      <c r="B1201" s="119"/>
      <c r="C1201" s="119"/>
      <c r="D1201" s="119"/>
      <c r="E1201" s="119"/>
      <c r="F1201" s="119"/>
      <c r="G1201" s="119"/>
    </row>
    <row r="1202" spans="1:7">
      <c r="A1202" s="119"/>
      <c r="B1202" s="119"/>
      <c r="C1202" s="119"/>
      <c r="D1202" s="119"/>
      <c r="E1202" s="119"/>
      <c r="F1202" s="119"/>
      <c r="G1202" s="119"/>
    </row>
    <row r="1203" spans="1:7">
      <c r="A1203" s="119"/>
      <c r="B1203" s="119"/>
      <c r="C1203" s="119"/>
      <c r="D1203" s="119"/>
      <c r="E1203" s="119"/>
      <c r="F1203" s="119"/>
      <c r="G1203" s="119"/>
    </row>
    <row r="1204" spans="1:7">
      <c r="A1204" s="119"/>
      <c r="B1204" s="119"/>
      <c r="C1204" s="119"/>
      <c r="D1204" s="119"/>
      <c r="E1204" s="119"/>
      <c r="F1204" s="119"/>
      <c r="G1204" s="119"/>
    </row>
    <row r="1205" spans="1:7">
      <c r="A1205" s="119"/>
      <c r="B1205" s="119"/>
      <c r="C1205" s="119"/>
      <c r="D1205" s="119"/>
      <c r="E1205" s="119"/>
      <c r="F1205" s="119"/>
      <c r="G1205" s="119"/>
    </row>
    <row r="1206" spans="1:7">
      <c r="A1206" s="119"/>
      <c r="B1206" s="119"/>
      <c r="C1206" s="119"/>
      <c r="D1206" s="119"/>
      <c r="E1206" s="119"/>
      <c r="F1206" s="119"/>
      <c r="G1206" s="119"/>
    </row>
    <row r="1207" spans="1:7">
      <c r="A1207" s="119"/>
      <c r="B1207" s="119"/>
      <c r="C1207" s="119"/>
      <c r="D1207" s="119"/>
      <c r="E1207" s="119"/>
      <c r="F1207" s="119"/>
      <c r="G1207" s="119"/>
    </row>
    <row r="1208" spans="1:7">
      <c r="A1208" s="119"/>
      <c r="B1208" s="119"/>
      <c r="C1208" s="119"/>
      <c r="D1208" s="119"/>
      <c r="E1208" s="119"/>
      <c r="F1208" s="119"/>
      <c r="G1208" s="119"/>
    </row>
    <row r="1209" spans="1:7">
      <c r="A1209" s="119"/>
      <c r="B1209" s="119"/>
      <c r="C1209" s="119"/>
      <c r="D1209" s="119"/>
      <c r="E1209" s="119"/>
      <c r="F1209" s="119"/>
      <c r="G1209" s="119"/>
    </row>
    <row r="1210" spans="1:7">
      <c r="A1210" s="119"/>
      <c r="B1210" s="119"/>
      <c r="C1210" s="119"/>
      <c r="D1210" s="119"/>
      <c r="E1210" s="119"/>
      <c r="F1210" s="119"/>
      <c r="G1210" s="119"/>
    </row>
    <row r="1211" spans="1:7">
      <c r="A1211" s="119"/>
      <c r="B1211" s="119"/>
      <c r="C1211" s="119"/>
      <c r="D1211" s="119"/>
      <c r="E1211" s="119"/>
      <c r="F1211" s="119"/>
      <c r="G1211" s="119"/>
    </row>
    <row r="1212" spans="1:7">
      <c r="A1212" s="119"/>
      <c r="B1212" s="119"/>
      <c r="C1212" s="119"/>
      <c r="D1212" s="119"/>
      <c r="E1212" s="119"/>
      <c r="F1212" s="119"/>
      <c r="G1212" s="119"/>
    </row>
    <row r="1213" spans="1:7">
      <c r="A1213" s="119"/>
      <c r="B1213" s="119"/>
      <c r="C1213" s="119"/>
      <c r="D1213" s="119"/>
      <c r="E1213" s="119"/>
      <c r="F1213" s="119"/>
      <c r="G1213" s="119"/>
    </row>
    <row r="1214" spans="1:7">
      <c r="A1214" s="119"/>
      <c r="B1214" s="119"/>
      <c r="C1214" s="119"/>
      <c r="D1214" s="119"/>
      <c r="E1214" s="119"/>
      <c r="F1214" s="119"/>
      <c r="G1214" s="119"/>
    </row>
    <row r="1215" spans="1:7">
      <c r="A1215" s="119"/>
      <c r="B1215" s="119"/>
      <c r="C1215" s="119"/>
      <c r="D1215" s="119"/>
      <c r="E1215" s="119"/>
      <c r="F1215" s="119"/>
      <c r="G1215" s="119"/>
    </row>
    <row r="1216" spans="1:7">
      <c r="A1216" s="119"/>
      <c r="B1216" s="119"/>
      <c r="C1216" s="119"/>
      <c r="D1216" s="119"/>
      <c r="E1216" s="119"/>
      <c r="F1216" s="119"/>
      <c r="G1216" s="119"/>
    </row>
    <row r="1217" spans="1:7">
      <c r="A1217" s="119"/>
      <c r="B1217" s="119"/>
      <c r="C1217" s="119"/>
      <c r="D1217" s="119"/>
      <c r="E1217" s="119"/>
      <c r="F1217" s="119"/>
      <c r="G1217" s="119"/>
    </row>
    <row r="1218" spans="1:7">
      <c r="A1218" s="119"/>
      <c r="B1218" s="119"/>
      <c r="C1218" s="119"/>
      <c r="D1218" s="119"/>
      <c r="E1218" s="119"/>
      <c r="F1218" s="119"/>
      <c r="G1218" s="119"/>
    </row>
    <row r="1219" spans="1:7">
      <c r="A1219" s="119"/>
      <c r="B1219" s="119"/>
      <c r="C1219" s="119"/>
      <c r="D1219" s="119"/>
      <c r="E1219" s="119"/>
      <c r="F1219" s="119"/>
      <c r="G1219" s="119"/>
    </row>
    <row r="1220" spans="1:7">
      <c r="A1220" s="119"/>
      <c r="B1220" s="119"/>
      <c r="C1220" s="119"/>
      <c r="D1220" s="119"/>
      <c r="E1220" s="119"/>
      <c r="F1220" s="119"/>
      <c r="G1220" s="119"/>
    </row>
    <row r="1221" spans="1:7">
      <c r="A1221" s="119"/>
      <c r="B1221" s="119"/>
      <c r="C1221" s="119"/>
      <c r="D1221" s="119"/>
      <c r="E1221" s="119"/>
      <c r="F1221" s="119"/>
      <c r="G1221" s="119"/>
    </row>
    <row r="1222" spans="1:7">
      <c r="A1222" s="119"/>
      <c r="B1222" s="119"/>
      <c r="C1222" s="119"/>
      <c r="D1222" s="119"/>
      <c r="E1222" s="119"/>
      <c r="F1222" s="119"/>
      <c r="G1222" s="119"/>
    </row>
    <row r="1223" spans="1:7">
      <c r="A1223" s="119"/>
      <c r="B1223" s="119"/>
      <c r="C1223" s="119"/>
      <c r="D1223" s="119"/>
      <c r="E1223" s="119"/>
      <c r="F1223" s="119"/>
      <c r="G1223" s="119"/>
    </row>
    <row r="1224" spans="1:7">
      <c r="A1224" s="119"/>
      <c r="B1224" s="119"/>
      <c r="C1224" s="119"/>
      <c r="D1224" s="119"/>
      <c r="E1224" s="119"/>
      <c r="F1224" s="119"/>
      <c r="G1224" s="119"/>
    </row>
    <row r="1225" spans="1:7">
      <c r="A1225" s="119"/>
      <c r="B1225" s="119"/>
      <c r="C1225" s="119"/>
      <c r="D1225" s="119"/>
      <c r="E1225" s="119"/>
      <c r="F1225" s="119"/>
      <c r="G1225" s="119"/>
    </row>
    <row r="1226" spans="1:7">
      <c r="A1226" s="119"/>
      <c r="B1226" s="119"/>
      <c r="C1226" s="119"/>
      <c r="D1226" s="119"/>
      <c r="E1226" s="119"/>
      <c r="F1226" s="119"/>
      <c r="G1226" s="119"/>
    </row>
    <row r="1227" spans="1:7">
      <c r="A1227" s="119"/>
      <c r="B1227" s="119"/>
      <c r="C1227" s="119"/>
      <c r="D1227" s="119"/>
      <c r="E1227" s="119"/>
      <c r="F1227" s="119"/>
      <c r="G1227" s="119"/>
    </row>
    <row r="1228" spans="1:7">
      <c r="A1228" s="119"/>
      <c r="B1228" s="119"/>
      <c r="C1228" s="119"/>
      <c r="D1228" s="119"/>
      <c r="E1228" s="119"/>
      <c r="F1228" s="119"/>
      <c r="G1228" s="119"/>
    </row>
    <row r="1229" spans="1:7">
      <c r="A1229" s="119"/>
      <c r="B1229" s="119"/>
      <c r="C1229" s="119"/>
      <c r="D1229" s="119"/>
      <c r="E1229" s="119"/>
      <c r="F1229" s="119"/>
      <c r="G1229" s="119"/>
    </row>
    <row r="1230" spans="1:7">
      <c r="A1230" s="119"/>
      <c r="B1230" s="119"/>
      <c r="C1230" s="119"/>
      <c r="D1230" s="119"/>
      <c r="E1230" s="119"/>
      <c r="F1230" s="119"/>
      <c r="G1230" s="119"/>
    </row>
    <row r="1231" spans="1:7">
      <c r="A1231" s="119"/>
      <c r="B1231" s="119"/>
      <c r="C1231" s="119"/>
      <c r="D1231" s="119"/>
      <c r="E1231" s="119"/>
      <c r="F1231" s="119"/>
      <c r="G1231" s="119"/>
    </row>
    <row r="1232" spans="1:7">
      <c r="A1232" s="119"/>
      <c r="B1232" s="119"/>
      <c r="C1232" s="119"/>
      <c r="D1232" s="119"/>
      <c r="E1232" s="119"/>
      <c r="F1232" s="119"/>
      <c r="G1232" s="119"/>
    </row>
    <row r="1233" spans="1:7">
      <c r="A1233" s="119"/>
      <c r="B1233" s="119"/>
      <c r="C1233" s="119"/>
      <c r="D1233" s="119"/>
      <c r="E1233" s="119"/>
      <c r="F1233" s="119"/>
      <c r="G1233" s="119"/>
    </row>
    <row r="1234" spans="1:7">
      <c r="A1234" s="119"/>
      <c r="B1234" s="119"/>
      <c r="C1234" s="119"/>
      <c r="D1234" s="119"/>
      <c r="E1234" s="119"/>
      <c r="F1234" s="119"/>
      <c r="G1234" s="119"/>
    </row>
    <row r="1235" spans="1:7">
      <c r="A1235" s="119"/>
      <c r="B1235" s="119"/>
      <c r="C1235" s="119"/>
      <c r="D1235" s="119"/>
      <c r="E1235" s="119"/>
      <c r="F1235" s="119"/>
      <c r="G1235" s="119"/>
    </row>
    <row r="1236" spans="1:7">
      <c r="A1236" s="119"/>
      <c r="B1236" s="119"/>
      <c r="C1236" s="119"/>
      <c r="D1236" s="119"/>
      <c r="E1236" s="119"/>
      <c r="F1236" s="119"/>
      <c r="G1236" s="119"/>
    </row>
    <row r="1237" spans="1:7">
      <c r="A1237" s="119"/>
      <c r="B1237" s="119"/>
      <c r="C1237" s="119"/>
      <c r="D1237" s="119"/>
      <c r="E1237" s="119"/>
      <c r="F1237" s="119"/>
      <c r="G1237" s="119"/>
    </row>
    <row r="1238" spans="1:7">
      <c r="A1238" s="119"/>
      <c r="B1238" s="119"/>
      <c r="C1238" s="119"/>
      <c r="D1238" s="119"/>
      <c r="E1238" s="119"/>
      <c r="F1238" s="119"/>
      <c r="G1238" s="119"/>
    </row>
    <row r="1239" spans="1:7">
      <c r="A1239" s="119"/>
      <c r="B1239" s="119"/>
      <c r="C1239" s="119"/>
      <c r="D1239" s="119"/>
      <c r="E1239" s="119"/>
      <c r="F1239" s="119"/>
      <c r="G1239" s="119"/>
    </row>
    <row r="1240" spans="1:7">
      <c r="A1240" s="119"/>
      <c r="B1240" s="119"/>
      <c r="C1240" s="119"/>
      <c r="D1240" s="119"/>
      <c r="E1240" s="119"/>
      <c r="F1240" s="119"/>
      <c r="G1240" s="119"/>
    </row>
    <row r="1241" spans="1:7">
      <c r="A1241" s="119"/>
      <c r="B1241" s="119"/>
      <c r="C1241" s="119"/>
      <c r="D1241" s="119"/>
      <c r="E1241" s="119"/>
      <c r="F1241" s="119"/>
      <c r="G1241" s="119"/>
    </row>
    <row r="1242" spans="1:7">
      <c r="A1242" s="119"/>
      <c r="B1242" s="119"/>
      <c r="C1242" s="119"/>
      <c r="D1242" s="119"/>
      <c r="E1242" s="119"/>
      <c r="F1242" s="119"/>
      <c r="G1242" s="119"/>
    </row>
    <row r="1243" spans="1:7">
      <c r="A1243" s="119"/>
      <c r="B1243" s="119"/>
      <c r="C1243" s="119"/>
      <c r="D1243" s="119"/>
      <c r="E1243" s="119"/>
      <c r="F1243" s="119"/>
      <c r="G1243" s="119"/>
    </row>
    <row r="1244" spans="1:7">
      <c r="A1244" s="119"/>
      <c r="B1244" s="119"/>
      <c r="C1244" s="119"/>
      <c r="D1244" s="119"/>
      <c r="E1244" s="119"/>
      <c r="F1244" s="119"/>
      <c r="G1244" s="119"/>
    </row>
    <row r="1245" spans="1:7">
      <c r="A1245" s="119"/>
      <c r="B1245" s="119"/>
      <c r="C1245" s="119"/>
      <c r="D1245" s="119"/>
      <c r="E1245" s="119"/>
      <c r="F1245" s="119"/>
      <c r="G1245" s="119"/>
    </row>
    <row r="1246" spans="1:7">
      <c r="A1246" s="119"/>
      <c r="B1246" s="119"/>
      <c r="C1246" s="119"/>
      <c r="D1246" s="119"/>
      <c r="E1246" s="119"/>
      <c r="F1246" s="119"/>
      <c r="G1246" s="119"/>
    </row>
    <row r="1247" spans="1:7">
      <c r="A1247" s="119"/>
      <c r="B1247" s="119"/>
      <c r="C1247" s="119"/>
      <c r="D1247" s="119"/>
      <c r="E1247" s="119"/>
      <c r="F1247" s="119"/>
      <c r="G1247" s="119"/>
    </row>
    <row r="1248" spans="1:7">
      <c r="A1248" s="119"/>
      <c r="B1248" s="119"/>
      <c r="C1248" s="119"/>
      <c r="D1248" s="119"/>
      <c r="E1248" s="119"/>
      <c r="F1248" s="119"/>
      <c r="G1248" s="119"/>
    </row>
    <row r="1249" spans="1:7">
      <c r="A1249" s="119"/>
      <c r="B1249" s="119"/>
      <c r="C1249" s="119"/>
      <c r="D1249" s="119"/>
      <c r="E1249" s="119"/>
      <c r="F1249" s="119"/>
      <c r="G1249" s="119"/>
    </row>
    <row r="1250" spans="1:7">
      <c r="A1250" s="119"/>
      <c r="B1250" s="119"/>
      <c r="C1250" s="119"/>
      <c r="D1250" s="119"/>
      <c r="E1250" s="119"/>
      <c r="F1250" s="119"/>
      <c r="G1250" s="119"/>
    </row>
    <row r="1251" spans="1:7">
      <c r="A1251" s="119"/>
      <c r="B1251" s="119"/>
      <c r="C1251" s="119"/>
      <c r="D1251" s="119"/>
      <c r="E1251" s="119"/>
      <c r="F1251" s="119"/>
      <c r="G1251" s="119"/>
    </row>
    <row r="1252" spans="1:7">
      <c r="A1252" s="119"/>
      <c r="B1252" s="119"/>
      <c r="C1252" s="119"/>
      <c r="D1252" s="119"/>
      <c r="E1252" s="119"/>
      <c r="F1252" s="119"/>
      <c r="G1252" s="119"/>
    </row>
    <row r="1253" spans="1:7">
      <c r="A1253" s="119"/>
      <c r="B1253" s="119"/>
      <c r="C1253" s="119"/>
      <c r="D1253" s="119"/>
      <c r="E1253" s="119"/>
      <c r="F1253" s="119"/>
      <c r="G1253" s="119"/>
    </row>
    <row r="1254" spans="1:7">
      <c r="A1254" s="119"/>
      <c r="B1254" s="119"/>
      <c r="C1254" s="119"/>
      <c r="D1254" s="119"/>
      <c r="E1254" s="119"/>
      <c r="F1254" s="119"/>
      <c r="G1254" s="119"/>
    </row>
    <row r="1255" spans="1:7">
      <c r="A1255" s="119"/>
      <c r="B1255" s="119"/>
      <c r="C1255" s="119"/>
      <c r="D1255" s="119"/>
      <c r="E1255" s="119"/>
      <c r="F1255" s="119"/>
      <c r="G1255" s="119"/>
    </row>
    <row r="1256" spans="1:7">
      <c r="A1256" s="119"/>
      <c r="B1256" s="119"/>
      <c r="C1256" s="119"/>
      <c r="D1256" s="119"/>
      <c r="E1256" s="119"/>
      <c r="F1256" s="119"/>
      <c r="G1256" s="119"/>
    </row>
    <row r="1257" spans="1:7">
      <c r="A1257" s="119"/>
      <c r="B1257" s="119"/>
      <c r="C1257" s="119"/>
      <c r="D1257" s="119"/>
      <c r="E1257" s="119"/>
      <c r="F1257" s="119"/>
      <c r="G1257" s="119"/>
    </row>
    <row r="1258" spans="1:7">
      <c r="A1258" s="119"/>
      <c r="B1258" s="119"/>
      <c r="C1258" s="119"/>
      <c r="D1258" s="119"/>
      <c r="E1258" s="119"/>
      <c r="F1258" s="119"/>
      <c r="G1258" s="119"/>
    </row>
    <row r="1259" spans="1:7">
      <c r="A1259" s="119"/>
      <c r="B1259" s="119"/>
      <c r="C1259" s="119"/>
      <c r="D1259" s="119"/>
      <c r="E1259" s="119"/>
      <c r="F1259" s="119"/>
      <c r="G1259" s="119"/>
    </row>
    <row r="1260" spans="1:7">
      <c r="A1260" s="119"/>
      <c r="B1260" s="119"/>
      <c r="C1260" s="119"/>
      <c r="D1260" s="119"/>
      <c r="E1260" s="119"/>
      <c r="F1260" s="119"/>
      <c r="G1260" s="119"/>
    </row>
    <row r="1261" spans="1:7">
      <c r="A1261" s="119"/>
      <c r="B1261" s="119"/>
      <c r="C1261" s="119"/>
      <c r="D1261" s="119"/>
      <c r="E1261" s="119"/>
      <c r="F1261" s="119"/>
      <c r="G1261" s="119"/>
    </row>
    <row r="1262" spans="1:7">
      <c r="A1262" s="119"/>
      <c r="B1262" s="119"/>
      <c r="C1262" s="119"/>
      <c r="D1262" s="119"/>
      <c r="E1262" s="119"/>
      <c r="F1262" s="119"/>
      <c r="G1262" s="119"/>
    </row>
    <row r="1263" spans="1:7">
      <c r="A1263" s="119"/>
      <c r="B1263" s="119"/>
      <c r="C1263" s="119"/>
      <c r="D1263" s="119"/>
      <c r="E1263" s="119"/>
      <c r="F1263" s="119"/>
      <c r="G1263" s="119"/>
    </row>
    <row r="1264" spans="1:7">
      <c r="A1264" s="119"/>
      <c r="B1264" s="119"/>
      <c r="C1264" s="119"/>
      <c r="D1264" s="119"/>
      <c r="E1264" s="119"/>
      <c r="F1264" s="119"/>
      <c r="G1264" s="119"/>
    </row>
    <row r="1265" spans="1:7">
      <c r="A1265" s="119"/>
      <c r="B1265" s="119"/>
      <c r="C1265" s="119"/>
      <c r="D1265" s="119"/>
      <c r="E1265" s="119"/>
      <c r="F1265" s="119"/>
      <c r="G1265" s="119"/>
    </row>
    <row r="1266" spans="1:7">
      <c r="A1266" s="119"/>
      <c r="B1266" s="119"/>
      <c r="C1266" s="119"/>
      <c r="D1266" s="119"/>
      <c r="E1266" s="119"/>
      <c r="F1266" s="119"/>
      <c r="G1266" s="119"/>
    </row>
    <row r="1267" spans="1:7">
      <c r="A1267" s="119"/>
      <c r="B1267" s="119"/>
      <c r="C1267" s="119"/>
      <c r="D1267" s="119"/>
      <c r="E1267" s="119"/>
      <c r="F1267" s="119"/>
      <c r="G1267" s="119"/>
    </row>
    <row r="1268" spans="1:7">
      <c r="A1268" s="119"/>
      <c r="B1268" s="119"/>
      <c r="C1268" s="119"/>
      <c r="D1268" s="119"/>
      <c r="E1268" s="119"/>
      <c r="F1268" s="119"/>
      <c r="G1268" s="119"/>
    </row>
    <row r="1269" spans="1:7">
      <c r="A1269" s="119"/>
      <c r="B1269" s="119"/>
      <c r="C1269" s="119"/>
      <c r="D1269" s="119"/>
      <c r="E1269" s="119"/>
      <c r="F1269" s="119"/>
      <c r="G1269" s="119"/>
    </row>
    <row r="1270" spans="1:7">
      <c r="A1270" s="119"/>
      <c r="B1270" s="119"/>
      <c r="C1270" s="119"/>
      <c r="D1270" s="119"/>
      <c r="E1270" s="119"/>
      <c r="F1270" s="119"/>
      <c r="G1270" s="119"/>
    </row>
    <row r="1271" spans="1:7">
      <c r="A1271" s="119"/>
      <c r="B1271" s="119"/>
      <c r="C1271" s="119"/>
      <c r="D1271" s="119"/>
      <c r="E1271" s="119"/>
      <c r="F1271" s="119"/>
      <c r="G1271" s="119"/>
    </row>
    <row r="1272" spans="1:7">
      <c r="A1272" s="119"/>
      <c r="B1272" s="119"/>
      <c r="C1272" s="119"/>
      <c r="D1272" s="119"/>
      <c r="E1272" s="119"/>
      <c r="F1272" s="119"/>
      <c r="G1272" s="119"/>
    </row>
    <row r="1273" spans="1:7">
      <c r="A1273" s="119"/>
      <c r="B1273" s="119"/>
      <c r="C1273" s="119"/>
      <c r="D1273" s="119"/>
      <c r="E1273" s="119"/>
      <c r="F1273" s="119"/>
      <c r="G1273" s="119"/>
    </row>
    <row r="1274" spans="1:7">
      <c r="A1274" s="119"/>
      <c r="B1274" s="119"/>
      <c r="C1274" s="119"/>
      <c r="D1274" s="119"/>
      <c r="E1274" s="119"/>
      <c r="F1274" s="119"/>
      <c r="G1274" s="119"/>
    </row>
    <row r="1275" spans="1:7">
      <c r="A1275" s="119"/>
      <c r="B1275" s="119"/>
      <c r="C1275" s="119"/>
      <c r="D1275" s="119"/>
      <c r="E1275" s="119"/>
      <c r="F1275" s="119"/>
      <c r="G1275" s="119"/>
    </row>
    <row r="1276" spans="1:7">
      <c r="A1276" s="119"/>
      <c r="B1276" s="119"/>
      <c r="C1276" s="119"/>
      <c r="D1276" s="119"/>
      <c r="E1276" s="119"/>
      <c r="F1276" s="119"/>
      <c r="G1276" s="119"/>
    </row>
    <row r="1277" spans="1:7">
      <c r="A1277" s="119"/>
      <c r="B1277" s="119"/>
      <c r="C1277" s="119"/>
      <c r="D1277" s="119"/>
      <c r="E1277" s="119"/>
      <c r="F1277" s="119"/>
      <c r="G1277" s="119"/>
    </row>
    <row r="1278" spans="1:7">
      <c r="A1278" s="119"/>
      <c r="B1278" s="119"/>
      <c r="C1278" s="119"/>
      <c r="D1278" s="119"/>
      <c r="E1278" s="119"/>
      <c r="F1278" s="119"/>
      <c r="G1278" s="119"/>
    </row>
    <row r="1279" spans="1:7">
      <c r="A1279" s="119"/>
      <c r="B1279" s="119"/>
      <c r="C1279" s="119"/>
      <c r="D1279" s="119"/>
      <c r="E1279" s="119"/>
      <c r="F1279" s="119"/>
      <c r="G1279" s="119"/>
    </row>
    <row r="1280" spans="1:7">
      <c r="A1280" s="119"/>
      <c r="B1280" s="119"/>
      <c r="C1280" s="119"/>
      <c r="D1280" s="119"/>
      <c r="E1280" s="119"/>
      <c r="F1280" s="119"/>
      <c r="G1280" s="119"/>
    </row>
    <row r="1281" spans="1:7">
      <c r="A1281" s="119"/>
      <c r="B1281" s="119"/>
      <c r="C1281" s="119"/>
      <c r="D1281" s="119"/>
      <c r="E1281" s="119"/>
      <c r="F1281" s="119"/>
      <c r="G1281" s="119"/>
    </row>
  </sheetData>
  <mergeCells count="2">
    <mergeCell ref="A1:G1"/>
    <mergeCell ref="A2:G2"/>
  </mergeCells>
  <conditionalFormatting sqref="E4:E34">
    <cfRule type="cellIs" dxfId="1" priority="1" stopIfTrue="1" operator="equal">
      <formula>"Critical"</formula>
    </cfRule>
  </conditionalFormatting>
  <dataValidations count="1">
    <dataValidation type="list" allowBlank="1" showInputMessage="1" showErrorMessage="1" errorTitle="Invalid entry" error="Please choose from list." promptTitle="Priority" prompt="Choose a priority " sqref="E4:E34" xr:uid="{00000000-0002-0000-0A00-000000000000}">
      <formula1>Issue_Priority</formula1>
    </dataValidation>
  </dataValidations>
  <pageMargins left="0.75" right="0.75" top="0.5" bottom="1" header="0.5" footer="0.5"/>
  <pageSetup scale="90" orientation="landscape" horizontalDpi="4294967293" verticalDpi="300" r:id="rId1"/>
  <headerFooter alignWithMargins="0">
    <oddFooter>&amp;L&amp;"Times New Roman,Italic"&amp;9Project Workbook - Change Request Log&amp;C&amp;"Times New Roman,Italic"&amp;9Page &amp;P of &amp;N&amp;R&amp;"Times New Roman,Italic"&amp;9&amp;D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indexed="44"/>
  </sheetPr>
  <dimension ref="A1:AI544"/>
  <sheetViews>
    <sheetView showGridLines="0" zoomScaleNormal="100" zoomScaleSheetLayoutView="100" workbookViewId="0">
      <pane ySplit="3" topLeftCell="A4" activePane="bottomLeft" state="frozen"/>
      <selection activeCell="A16" sqref="A16"/>
      <selection pane="bottomLeft" activeCell="F13" sqref="F13"/>
    </sheetView>
  </sheetViews>
  <sheetFormatPr defaultColWidth="9.42578125" defaultRowHeight="12.75"/>
  <cols>
    <col min="1" max="1" width="10.140625" style="105" hidden="1" customWidth="1"/>
    <col min="2" max="2" width="8.28515625" style="105" customWidth="1"/>
    <col min="3" max="4" width="22.42578125" style="109" customWidth="1"/>
    <col min="5" max="5" width="10.28515625" style="105" customWidth="1"/>
    <col min="6" max="6" width="11" style="105" customWidth="1"/>
    <col min="7" max="7" width="10" style="105" customWidth="1"/>
    <col min="8" max="8" width="8.28515625" style="105" bestFit="1" customWidth="1"/>
    <col min="9" max="9" width="10" style="105" customWidth="1"/>
    <col min="10" max="10" width="12.28515625" style="105" customWidth="1"/>
    <col min="11" max="11" width="9.42578125" style="105" hidden="1" customWidth="1"/>
    <col min="12" max="35" width="9.42578125" style="106" customWidth="1"/>
    <col min="36" max="16384" width="9.42578125" style="105"/>
  </cols>
  <sheetData>
    <row r="1" spans="1:11" ht="39" customHeight="1" thickBot="1">
      <c r="B1" s="560"/>
      <c r="C1" s="560"/>
      <c r="D1" s="560"/>
      <c r="E1" s="560"/>
      <c r="F1" s="560"/>
      <c r="G1" s="560"/>
      <c r="H1" s="560"/>
      <c r="I1" s="560"/>
      <c r="J1" s="561"/>
    </row>
    <row r="2" spans="1:11" ht="4.9000000000000004" customHeight="1" thickBot="1">
      <c r="B2" s="562"/>
      <c r="C2" s="562"/>
      <c r="D2" s="562"/>
      <c r="E2" s="562"/>
      <c r="F2" s="563"/>
      <c r="G2" s="563"/>
      <c r="H2" s="563"/>
      <c r="I2" s="563"/>
      <c r="J2" s="564"/>
    </row>
    <row r="3" spans="1:11" ht="34.5" thickBot="1">
      <c r="A3" s="105" t="str">
        <f t="shared" ref="A3:A31" si="0">H3&amp;E3</f>
        <v>Target Complete DatePriority</v>
      </c>
      <c r="B3" s="120" t="s">
        <v>385</v>
      </c>
      <c r="C3" s="120" t="s">
        <v>386</v>
      </c>
      <c r="D3" s="120" t="s">
        <v>23</v>
      </c>
      <c r="E3" s="121" t="s">
        <v>388</v>
      </c>
      <c r="F3" s="120" t="s">
        <v>390</v>
      </c>
      <c r="G3" s="120" t="s">
        <v>24</v>
      </c>
      <c r="H3" s="121" t="s">
        <v>391</v>
      </c>
      <c r="I3" s="121" t="s">
        <v>392</v>
      </c>
      <c r="J3" s="122" t="s">
        <v>393</v>
      </c>
    </row>
    <row r="4" spans="1:11">
      <c r="A4" s="105" t="str">
        <f t="shared" si="0"/>
        <v/>
      </c>
      <c r="B4" s="123"/>
      <c r="C4" s="124"/>
      <c r="D4" s="124"/>
      <c r="E4" s="125"/>
      <c r="F4" s="124"/>
      <c r="G4" s="124"/>
      <c r="H4" s="126"/>
      <c r="I4" s="127"/>
      <c r="J4" s="128"/>
      <c r="K4" s="105">
        <f t="shared" ref="K4:K31" si="1">+IF(G4="Closed","no",E4)</f>
        <v>0</v>
      </c>
    </row>
    <row r="5" spans="1:11">
      <c r="A5" s="105" t="str">
        <f t="shared" si="0"/>
        <v/>
      </c>
      <c r="B5" s="129"/>
      <c r="C5" s="113"/>
      <c r="D5" s="113"/>
      <c r="E5" s="113"/>
      <c r="F5" s="113"/>
      <c r="G5" s="113"/>
      <c r="H5" s="131"/>
      <c r="I5" s="132"/>
      <c r="J5" s="133"/>
      <c r="K5" s="105">
        <f t="shared" si="1"/>
        <v>0</v>
      </c>
    </row>
    <row r="6" spans="1:11">
      <c r="A6" s="105" t="str">
        <f t="shared" si="0"/>
        <v/>
      </c>
      <c r="B6" s="123"/>
      <c r="C6" s="113"/>
      <c r="D6" s="113"/>
      <c r="E6" s="113"/>
      <c r="F6" s="113"/>
      <c r="G6" s="113"/>
      <c r="H6" s="131"/>
      <c r="I6" s="132"/>
      <c r="J6" s="133"/>
      <c r="K6" s="105">
        <f t="shared" si="1"/>
        <v>0</v>
      </c>
    </row>
    <row r="7" spans="1:11">
      <c r="A7" s="105" t="str">
        <f t="shared" si="0"/>
        <v/>
      </c>
      <c r="B7" s="129"/>
      <c r="C7" s="113"/>
      <c r="D7" s="124"/>
      <c r="E7" s="113"/>
      <c r="F7" s="113"/>
      <c r="G7" s="113"/>
      <c r="H7" s="131"/>
      <c r="I7" s="132"/>
      <c r="J7" s="133"/>
      <c r="K7" s="105">
        <f t="shared" si="1"/>
        <v>0</v>
      </c>
    </row>
    <row r="8" spans="1:11">
      <c r="A8" s="105" t="str">
        <f t="shared" si="0"/>
        <v/>
      </c>
      <c r="B8" s="113"/>
      <c r="C8" s="113"/>
      <c r="D8" s="113"/>
      <c r="E8" s="113"/>
      <c r="F8" s="113"/>
      <c r="G8" s="113"/>
      <c r="H8" s="131"/>
      <c r="I8" s="132"/>
      <c r="J8" s="133"/>
      <c r="K8" s="105">
        <f t="shared" si="1"/>
        <v>0</v>
      </c>
    </row>
    <row r="9" spans="1:11">
      <c r="A9" s="105" t="str">
        <f t="shared" si="0"/>
        <v/>
      </c>
      <c r="B9" s="113"/>
      <c r="C9" s="113"/>
      <c r="D9" s="113"/>
      <c r="E9" s="113"/>
      <c r="F9" s="113"/>
      <c r="G9" s="113"/>
      <c r="H9" s="131"/>
      <c r="I9" s="132"/>
      <c r="J9" s="133"/>
      <c r="K9" s="105">
        <f t="shared" si="1"/>
        <v>0</v>
      </c>
    </row>
    <row r="10" spans="1:11">
      <c r="A10" s="105" t="str">
        <f t="shared" si="0"/>
        <v/>
      </c>
      <c r="B10" s="113"/>
      <c r="C10" s="113"/>
      <c r="D10" s="113"/>
      <c r="E10" s="113"/>
      <c r="F10" s="113"/>
      <c r="G10" s="113"/>
      <c r="H10" s="131"/>
      <c r="I10" s="132"/>
      <c r="J10" s="133"/>
      <c r="K10" s="105">
        <f t="shared" si="1"/>
        <v>0</v>
      </c>
    </row>
    <row r="11" spans="1:11">
      <c r="A11" s="105" t="str">
        <f t="shared" si="0"/>
        <v/>
      </c>
      <c r="B11" s="113"/>
      <c r="C11" s="113"/>
      <c r="D11" s="113"/>
      <c r="E11" s="113"/>
      <c r="F11" s="113"/>
      <c r="G11" s="113"/>
      <c r="H11" s="131"/>
      <c r="I11" s="132"/>
      <c r="J11" s="133"/>
      <c r="K11" s="105">
        <f t="shared" si="1"/>
        <v>0</v>
      </c>
    </row>
    <row r="12" spans="1:11">
      <c r="A12" s="105" t="str">
        <f t="shared" si="0"/>
        <v/>
      </c>
      <c r="B12" s="113"/>
      <c r="C12" s="113"/>
      <c r="D12" s="113"/>
      <c r="E12" s="113"/>
      <c r="F12" s="113"/>
      <c r="G12" s="113"/>
      <c r="H12" s="131"/>
      <c r="I12" s="132"/>
      <c r="J12" s="133"/>
      <c r="K12" s="105">
        <f t="shared" si="1"/>
        <v>0</v>
      </c>
    </row>
    <row r="13" spans="1:11">
      <c r="A13" s="105" t="str">
        <f t="shared" si="0"/>
        <v/>
      </c>
      <c r="B13" s="113"/>
      <c r="C13" s="113"/>
      <c r="D13" s="113"/>
      <c r="E13" s="113"/>
      <c r="F13" s="113"/>
      <c r="G13" s="113"/>
      <c r="H13" s="131"/>
      <c r="I13" s="132"/>
      <c r="J13" s="133"/>
      <c r="K13" s="105">
        <f t="shared" si="1"/>
        <v>0</v>
      </c>
    </row>
    <row r="14" spans="1:11">
      <c r="A14" s="105" t="str">
        <f t="shared" si="0"/>
        <v/>
      </c>
      <c r="B14" s="113"/>
      <c r="C14" s="113"/>
      <c r="D14" s="113"/>
      <c r="E14" s="113"/>
      <c r="F14" s="113"/>
      <c r="G14" s="113"/>
      <c r="H14" s="131"/>
      <c r="I14" s="132"/>
      <c r="J14" s="133"/>
      <c r="K14" s="105">
        <f t="shared" si="1"/>
        <v>0</v>
      </c>
    </row>
    <row r="15" spans="1:11">
      <c r="A15" s="105" t="str">
        <f t="shared" si="0"/>
        <v/>
      </c>
      <c r="B15" s="113"/>
      <c r="C15" s="113"/>
      <c r="D15" s="113"/>
      <c r="E15" s="113"/>
      <c r="F15" s="113"/>
      <c r="G15" s="113"/>
      <c r="H15" s="131"/>
      <c r="I15" s="132"/>
      <c r="J15" s="133"/>
      <c r="K15" s="105">
        <f t="shared" si="1"/>
        <v>0</v>
      </c>
    </row>
    <row r="16" spans="1:11">
      <c r="A16" s="105" t="str">
        <f t="shared" si="0"/>
        <v/>
      </c>
      <c r="B16" s="113"/>
      <c r="C16" s="113"/>
      <c r="D16" s="113"/>
      <c r="E16" s="113"/>
      <c r="F16" s="113"/>
      <c r="G16" s="113"/>
      <c r="H16" s="131"/>
      <c r="I16" s="132"/>
      <c r="J16" s="133"/>
      <c r="K16" s="105">
        <f t="shared" si="1"/>
        <v>0</v>
      </c>
    </row>
    <row r="17" spans="1:11">
      <c r="A17" s="105" t="str">
        <f t="shared" si="0"/>
        <v/>
      </c>
      <c r="B17" s="113"/>
      <c r="C17" s="113"/>
      <c r="D17" s="113"/>
      <c r="E17" s="113"/>
      <c r="F17" s="113"/>
      <c r="G17" s="113"/>
      <c r="H17" s="131"/>
      <c r="I17" s="132"/>
      <c r="J17" s="133"/>
      <c r="K17" s="105">
        <f t="shared" si="1"/>
        <v>0</v>
      </c>
    </row>
    <row r="18" spans="1:11">
      <c r="A18" s="105" t="str">
        <f t="shared" si="0"/>
        <v/>
      </c>
      <c r="B18" s="113"/>
      <c r="C18" s="113"/>
      <c r="D18" s="113"/>
      <c r="E18" s="113"/>
      <c r="F18" s="113"/>
      <c r="G18" s="113"/>
      <c r="H18" s="131"/>
      <c r="I18" s="132"/>
      <c r="J18" s="133"/>
      <c r="K18" s="105">
        <f t="shared" si="1"/>
        <v>0</v>
      </c>
    </row>
    <row r="19" spans="1:11">
      <c r="A19" s="105" t="str">
        <f t="shared" si="0"/>
        <v/>
      </c>
      <c r="B19" s="113"/>
      <c r="C19" s="113"/>
      <c r="D19" s="113"/>
      <c r="E19" s="113"/>
      <c r="F19" s="113"/>
      <c r="G19" s="113"/>
      <c r="H19" s="131"/>
      <c r="I19" s="132"/>
      <c r="J19" s="133"/>
      <c r="K19" s="105">
        <f t="shared" si="1"/>
        <v>0</v>
      </c>
    </row>
    <row r="20" spans="1:11">
      <c r="A20" s="105" t="str">
        <f t="shared" si="0"/>
        <v/>
      </c>
      <c r="B20" s="113"/>
      <c r="C20" s="113"/>
      <c r="D20" s="113"/>
      <c r="E20" s="113"/>
      <c r="F20" s="113"/>
      <c r="G20" s="113"/>
      <c r="H20" s="131"/>
      <c r="I20" s="132"/>
      <c r="J20" s="133"/>
      <c r="K20" s="105">
        <f t="shared" si="1"/>
        <v>0</v>
      </c>
    </row>
    <row r="21" spans="1:11">
      <c r="A21" s="105" t="str">
        <f t="shared" si="0"/>
        <v/>
      </c>
      <c r="B21" s="113"/>
      <c r="C21" s="113"/>
      <c r="D21" s="113"/>
      <c r="E21" s="113"/>
      <c r="F21" s="113"/>
      <c r="G21" s="113"/>
      <c r="H21" s="131"/>
      <c r="I21" s="132"/>
      <c r="J21" s="133"/>
      <c r="K21" s="105">
        <f t="shared" si="1"/>
        <v>0</v>
      </c>
    </row>
    <row r="22" spans="1:11">
      <c r="A22" s="105" t="str">
        <f t="shared" si="0"/>
        <v/>
      </c>
      <c r="B22" s="129"/>
      <c r="C22" s="130"/>
      <c r="D22" s="130"/>
      <c r="E22" s="113"/>
      <c r="F22" s="114"/>
      <c r="G22" s="114"/>
      <c r="H22" s="131"/>
      <c r="I22" s="132"/>
      <c r="J22" s="134"/>
      <c r="K22" s="105">
        <f t="shared" si="1"/>
        <v>0</v>
      </c>
    </row>
    <row r="23" spans="1:11">
      <c r="A23" s="105" t="str">
        <f t="shared" si="0"/>
        <v/>
      </c>
      <c r="B23" s="113"/>
      <c r="C23" s="130"/>
      <c r="D23" s="130"/>
      <c r="E23" s="113"/>
      <c r="F23" s="114"/>
      <c r="G23" s="114"/>
      <c r="H23" s="131"/>
      <c r="I23" s="132"/>
      <c r="J23" s="134"/>
      <c r="K23" s="105">
        <f t="shared" si="1"/>
        <v>0</v>
      </c>
    </row>
    <row r="24" spans="1:11">
      <c r="A24" s="105" t="str">
        <f t="shared" si="0"/>
        <v/>
      </c>
      <c r="B24" s="113"/>
      <c r="C24" s="130"/>
      <c r="D24" s="130"/>
      <c r="E24" s="113"/>
      <c r="F24" s="114"/>
      <c r="G24" s="114"/>
      <c r="H24" s="131"/>
      <c r="I24" s="132"/>
      <c r="J24" s="134"/>
      <c r="K24" s="105">
        <f t="shared" si="1"/>
        <v>0</v>
      </c>
    </row>
    <row r="25" spans="1:11">
      <c r="A25" s="105" t="str">
        <f t="shared" si="0"/>
        <v/>
      </c>
      <c r="B25" s="113"/>
      <c r="C25" s="113"/>
      <c r="D25" s="113"/>
      <c r="E25" s="113"/>
      <c r="F25" s="113"/>
      <c r="G25" s="113"/>
      <c r="H25" s="131"/>
      <c r="I25" s="132"/>
      <c r="J25" s="133"/>
      <c r="K25" s="105">
        <f t="shared" si="1"/>
        <v>0</v>
      </c>
    </row>
    <row r="26" spans="1:11">
      <c r="A26" s="105" t="str">
        <f t="shared" si="0"/>
        <v/>
      </c>
      <c r="B26" s="113"/>
      <c r="C26" s="113"/>
      <c r="D26" s="113"/>
      <c r="E26" s="113"/>
      <c r="F26" s="113"/>
      <c r="G26" s="113"/>
      <c r="H26" s="131"/>
      <c r="I26" s="132"/>
      <c r="J26" s="133"/>
      <c r="K26" s="105">
        <f t="shared" si="1"/>
        <v>0</v>
      </c>
    </row>
    <row r="27" spans="1:11">
      <c r="A27" s="105" t="str">
        <f t="shared" si="0"/>
        <v/>
      </c>
      <c r="B27" s="113"/>
      <c r="C27" s="113"/>
      <c r="D27" s="113"/>
      <c r="E27" s="113"/>
      <c r="F27" s="113"/>
      <c r="G27" s="113"/>
      <c r="H27" s="131"/>
      <c r="I27" s="132"/>
      <c r="J27" s="133"/>
      <c r="K27" s="105">
        <f t="shared" si="1"/>
        <v>0</v>
      </c>
    </row>
    <row r="28" spans="1:11">
      <c r="A28" s="105" t="str">
        <f t="shared" si="0"/>
        <v/>
      </c>
      <c r="B28" s="113"/>
      <c r="C28" s="113"/>
      <c r="D28" s="113"/>
      <c r="E28" s="113"/>
      <c r="F28" s="113"/>
      <c r="G28" s="113"/>
      <c r="H28" s="131"/>
      <c r="I28" s="132"/>
      <c r="J28" s="133"/>
      <c r="K28" s="105">
        <f t="shared" si="1"/>
        <v>0</v>
      </c>
    </row>
    <row r="29" spans="1:11">
      <c r="A29" s="105" t="str">
        <f t="shared" si="0"/>
        <v/>
      </c>
      <c r="B29" s="113"/>
      <c r="C29" s="113"/>
      <c r="D29" s="113"/>
      <c r="E29" s="113"/>
      <c r="F29" s="113"/>
      <c r="G29" s="113"/>
      <c r="H29" s="131"/>
      <c r="I29" s="132"/>
      <c r="J29" s="133"/>
      <c r="K29" s="105">
        <f t="shared" si="1"/>
        <v>0</v>
      </c>
    </row>
    <row r="30" spans="1:11">
      <c r="A30" s="105" t="str">
        <f t="shared" si="0"/>
        <v/>
      </c>
      <c r="B30" s="113"/>
      <c r="C30" s="113"/>
      <c r="D30" s="113"/>
      <c r="E30" s="113"/>
      <c r="F30" s="113"/>
      <c r="G30" s="113"/>
      <c r="H30" s="131"/>
      <c r="I30" s="132"/>
      <c r="J30" s="133"/>
      <c r="K30" s="105">
        <f t="shared" si="1"/>
        <v>0</v>
      </c>
    </row>
    <row r="31" spans="1:11" ht="13.5" thickBot="1">
      <c r="A31" s="105" t="str">
        <f t="shared" si="0"/>
        <v/>
      </c>
      <c r="B31" s="116"/>
      <c r="C31" s="116"/>
      <c r="D31" s="116"/>
      <c r="E31" s="116"/>
      <c r="F31" s="116"/>
      <c r="G31" s="116"/>
      <c r="H31" s="135"/>
      <c r="I31" s="136"/>
      <c r="J31" s="137"/>
      <c r="K31" s="105">
        <f t="shared" si="1"/>
        <v>0</v>
      </c>
    </row>
    <row r="32" spans="1:11">
      <c r="A32" s="106"/>
      <c r="B32" s="118"/>
      <c r="C32" s="110"/>
      <c r="D32" s="110"/>
      <c r="E32" s="118"/>
      <c r="F32" s="106"/>
      <c r="G32" s="106"/>
      <c r="H32" s="106"/>
      <c r="I32" s="106"/>
      <c r="J32" s="106"/>
      <c r="K32" s="106"/>
    </row>
    <row r="33" spans="2:5" s="106" customFormat="1">
      <c r="B33" s="118"/>
      <c r="C33" s="110"/>
      <c r="D33" s="110"/>
      <c r="E33" s="118"/>
    </row>
    <row r="34" spans="2:5" s="106" customFormat="1">
      <c r="B34" s="118"/>
      <c r="C34" s="110"/>
      <c r="D34" s="110"/>
      <c r="E34" s="118"/>
    </row>
    <row r="35" spans="2:5" s="106" customFormat="1">
      <c r="B35" s="118"/>
      <c r="C35" s="110"/>
      <c r="D35" s="110"/>
      <c r="E35" s="118"/>
    </row>
    <row r="36" spans="2:5" s="106" customFormat="1">
      <c r="B36" s="118"/>
      <c r="C36" s="110"/>
      <c r="D36" s="110"/>
      <c r="E36" s="118"/>
    </row>
    <row r="37" spans="2:5" s="106" customFormat="1">
      <c r="B37" s="118"/>
      <c r="C37" s="110"/>
      <c r="D37" s="110"/>
      <c r="E37" s="118"/>
    </row>
    <row r="38" spans="2:5" s="106" customFormat="1">
      <c r="B38" s="118"/>
      <c r="C38" s="110"/>
      <c r="D38" s="110"/>
      <c r="E38" s="118"/>
    </row>
    <row r="39" spans="2:5" s="106" customFormat="1">
      <c r="B39" s="118"/>
      <c r="C39" s="110"/>
      <c r="D39" s="110"/>
      <c r="E39" s="118"/>
    </row>
    <row r="40" spans="2:5" s="106" customFormat="1">
      <c r="B40" s="118"/>
      <c r="C40" s="110"/>
      <c r="D40" s="110"/>
      <c r="E40" s="118"/>
    </row>
    <row r="41" spans="2:5" s="106" customFormat="1">
      <c r="B41" s="118"/>
      <c r="C41" s="110"/>
      <c r="D41" s="110"/>
      <c r="E41" s="118"/>
    </row>
    <row r="42" spans="2:5" s="106" customFormat="1">
      <c r="B42" s="118"/>
      <c r="C42" s="110"/>
      <c r="D42" s="110"/>
      <c r="E42" s="118"/>
    </row>
    <row r="43" spans="2:5" s="106" customFormat="1">
      <c r="B43" s="118"/>
      <c r="C43" s="110"/>
      <c r="D43" s="110"/>
      <c r="E43" s="118"/>
    </row>
    <row r="44" spans="2:5" s="106" customFormat="1">
      <c r="B44" s="118"/>
      <c r="C44" s="110"/>
      <c r="D44" s="110"/>
      <c r="E44" s="118"/>
    </row>
    <row r="45" spans="2:5" s="106" customFormat="1">
      <c r="B45" s="118"/>
      <c r="C45" s="110"/>
      <c r="D45" s="110"/>
      <c r="E45" s="118"/>
    </row>
    <row r="46" spans="2:5" s="106" customFormat="1">
      <c r="B46" s="118"/>
      <c r="C46" s="110"/>
      <c r="D46" s="110"/>
      <c r="E46" s="118"/>
    </row>
    <row r="47" spans="2:5" s="106" customFormat="1">
      <c r="B47" s="118"/>
      <c r="C47" s="110"/>
      <c r="D47" s="110"/>
      <c r="E47" s="118"/>
    </row>
    <row r="48" spans="2:5" s="106" customFormat="1">
      <c r="B48" s="118"/>
      <c r="C48" s="110"/>
      <c r="D48" s="110"/>
      <c r="E48" s="118"/>
    </row>
    <row r="49" spans="2:5" s="106" customFormat="1">
      <c r="B49" s="118"/>
      <c r="C49" s="110"/>
      <c r="D49" s="110"/>
      <c r="E49" s="118"/>
    </row>
    <row r="50" spans="2:5" s="106" customFormat="1">
      <c r="B50" s="118"/>
      <c r="C50" s="110"/>
      <c r="D50" s="110"/>
      <c r="E50" s="118"/>
    </row>
    <row r="51" spans="2:5" s="106" customFormat="1">
      <c r="B51" s="118"/>
      <c r="C51" s="110"/>
      <c r="D51" s="110"/>
      <c r="E51" s="118"/>
    </row>
    <row r="52" spans="2:5" s="106" customFormat="1">
      <c r="B52" s="118"/>
      <c r="C52" s="110"/>
      <c r="D52" s="110"/>
      <c r="E52" s="118"/>
    </row>
    <row r="53" spans="2:5" s="106" customFormat="1">
      <c r="B53" s="118"/>
      <c r="C53" s="110"/>
      <c r="D53" s="110"/>
      <c r="E53" s="118"/>
    </row>
    <row r="54" spans="2:5" s="106" customFormat="1">
      <c r="B54" s="118"/>
      <c r="C54" s="110"/>
      <c r="D54" s="110"/>
      <c r="E54" s="118"/>
    </row>
    <row r="55" spans="2:5" s="106" customFormat="1">
      <c r="B55" s="118"/>
      <c r="C55" s="110"/>
      <c r="D55" s="110"/>
      <c r="E55" s="118"/>
    </row>
    <row r="56" spans="2:5" s="106" customFormat="1">
      <c r="B56" s="118"/>
      <c r="C56" s="110"/>
      <c r="D56" s="110"/>
      <c r="E56" s="118"/>
    </row>
    <row r="57" spans="2:5" s="106" customFormat="1">
      <c r="B57" s="118"/>
      <c r="C57" s="110"/>
      <c r="D57" s="110"/>
      <c r="E57" s="118"/>
    </row>
    <row r="58" spans="2:5" s="106" customFormat="1">
      <c r="B58" s="118"/>
      <c r="C58" s="110"/>
      <c r="D58" s="110"/>
      <c r="E58" s="118"/>
    </row>
    <row r="59" spans="2:5" s="106" customFormat="1">
      <c r="B59" s="118"/>
      <c r="C59" s="110"/>
      <c r="D59" s="110"/>
      <c r="E59" s="118"/>
    </row>
    <row r="60" spans="2:5" s="106" customFormat="1">
      <c r="B60" s="118"/>
      <c r="C60" s="110"/>
      <c r="D60" s="110"/>
      <c r="E60" s="118"/>
    </row>
    <row r="61" spans="2:5" s="106" customFormat="1">
      <c r="B61" s="118"/>
      <c r="C61" s="110"/>
      <c r="D61" s="110"/>
      <c r="E61" s="118"/>
    </row>
    <row r="62" spans="2:5" s="106" customFormat="1">
      <c r="B62" s="118"/>
      <c r="C62" s="110"/>
      <c r="D62" s="110"/>
      <c r="E62" s="118"/>
    </row>
    <row r="63" spans="2:5" s="106" customFormat="1">
      <c r="B63" s="118"/>
      <c r="C63" s="110"/>
      <c r="D63" s="110"/>
      <c r="E63" s="118"/>
    </row>
    <row r="64" spans="2:5" s="106" customFormat="1">
      <c r="B64" s="118"/>
      <c r="C64" s="110"/>
      <c r="D64" s="110"/>
      <c r="E64" s="118"/>
    </row>
    <row r="65" spans="2:5" s="106" customFormat="1">
      <c r="B65" s="118"/>
      <c r="C65" s="110"/>
      <c r="D65" s="110"/>
      <c r="E65" s="118"/>
    </row>
    <row r="66" spans="2:5" s="106" customFormat="1">
      <c r="B66" s="118"/>
      <c r="C66" s="110"/>
      <c r="D66" s="110"/>
      <c r="E66" s="118"/>
    </row>
    <row r="67" spans="2:5" s="106" customFormat="1">
      <c r="B67" s="118"/>
      <c r="C67" s="110"/>
      <c r="D67" s="110"/>
      <c r="E67" s="118"/>
    </row>
    <row r="68" spans="2:5" s="106" customFormat="1">
      <c r="B68" s="118"/>
      <c r="C68" s="110"/>
      <c r="D68" s="110"/>
      <c r="E68" s="118"/>
    </row>
    <row r="69" spans="2:5" s="106" customFormat="1">
      <c r="B69" s="118"/>
      <c r="C69" s="110"/>
      <c r="D69" s="110"/>
      <c r="E69" s="118"/>
    </row>
    <row r="70" spans="2:5" s="106" customFormat="1">
      <c r="B70" s="118"/>
      <c r="C70" s="110"/>
      <c r="D70" s="110"/>
      <c r="E70" s="118"/>
    </row>
    <row r="71" spans="2:5" s="106" customFormat="1">
      <c r="B71" s="118"/>
      <c r="C71" s="110"/>
      <c r="D71" s="110"/>
      <c r="E71" s="118"/>
    </row>
    <row r="72" spans="2:5" s="106" customFormat="1">
      <c r="B72" s="118"/>
      <c r="C72" s="110"/>
      <c r="D72" s="110"/>
      <c r="E72" s="118"/>
    </row>
    <row r="73" spans="2:5" s="106" customFormat="1">
      <c r="B73" s="118"/>
      <c r="C73" s="110"/>
      <c r="D73" s="110"/>
      <c r="E73" s="118"/>
    </row>
    <row r="74" spans="2:5" s="106" customFormat="1">
      <c r="B74" s="118"/>
      <c r="C74" s="110"/>
      <c r="D74" s="110"/>
      <c r="E74" s="118"/>
    </row>
    <row r="75" spans="2:5" s="106" customFormat="1">
      <c r="B75" s="118"/>
      <c r="C75" s="110"/>
      <c r="D75" s="110"/>
      <c r="E75" s="118"/>
    </row>
    <row r="76" spans="2:5" s="106" customFormat="1">
      <c r="B76" s="118"/>
      <c r="C76" s="110"/>
      <c r="D76" s="110"/>
      <c r="E76" s="118"/>
    </row>
    <row r="77" spans="2:5" s="106" customFormat="1">
      <c r="B77" s="118"/>
      <c r="C77" s="110"/>
      <c r="D77" s="110"/>
      <c r="E77" s="118"/>
    </row>
    <row r="78" spans="2:5" s="106" customFormat="1">
      <c r="B78" s="118"/>
      <c r="C78" s="110"/>
      <c r="D78" s="110"/>
      <c r="E78" s="118"/>
    </row>
    <row r="79" spans="2:5" s="106" customFormat="1">
      <c r="B79" s="118"/>
      <c r="C79" s="110"/>
      <c r="D79" s="110"/>
      <c r="E79" s="118"/>
    </row>
    <row r="80" spans="2:5" s="106" customFormat="1">
      <c r="B80" s="118"/>
      <c r="C80" s="110"/>
      <c r="D80" s="110"/>
      <c r="E80" s="118"/>
    </row>
    <row r="81" spans="2:5" s="106" customFormat="1">
      <c r="B81" s="118"/>
      <c r="C81" s="110"/>
      <c r="D81" s="110"/>
      <c r="E81" s="118"/>
    </row>
    <row r="82" spans="2:5" s="106" customFormat="1">
      <c r="B82" s="118"/>
      <c r="C82" s="110"/>
      <c r="D82" s="110"/>
      <c r="E82" s="118"/>
    </row>
    <row r="83" spans="2:5" s="106" customFormat="1">
      <c r="B83" s="118"/>
      <c r="C83" s="110"/>
      <c r="D83" s="110"/>
      <c r="E83" s="118"/>
    </row>
    <row r="84" spans="2:5" s="106" customFormat="1">
      <c r="B84" s="118"/>
      <c r="C84" s="110"/>
      <c r="D84" s="110"/>
      <c r="E84" s="118"/>
    </row>
    <row r="85" spans="2:5" s="106" customFormat="1">
      <c r="B85" s="118"/>
      <c r="C85" s="110"/>
      <c r="D85" s="110"/>
      <c r="E85" s="118"/>
    </row>
    <row r="86" spans="2:5" s="106" customFormat="1">
      <c r="B86" s="118"/>
      <c r="C86" s="110"/>
      <c r="D86" s="110"/>
      <c r="E86" s="118"/>
    </row>
    <row r="87" spans="2:5" s="106" customFormat="1">
      <c r="B87" s="118"/>
      <c r="C87" s="110"/>
      <c r="D87" s="110"/>
      <c r="E87" s="118"/>
    </row>
    <row r="88" spans="2:5" s="106" customFormat="1">
      <c r="B88" s="118"/>
      <c r="C88" s="110"/>
      <c r="D88" s="110"/>
      <c r="E88" s="118"/>
    </row>
    <row r="89" spans="2:5" s="106" customFormat="1">
      <c r="B89" s="118"/>
      <c r="C89" s="110"/>
      <c r="D89" s="110"/>
      <c r="E89" s="118"/>
    </row>
    <row r="90" spans="2:5" s="106" customFormat="1">
      <c r="B90" s="118"/>
      <c r="C90" s="110"/>
      <c r="D90" s="110"/>
      <c r="E90" s="118"/>
    </row>
    <row r="91" spans="2:5" s="106" customFormat="1">
      <c r="B91" s="118"/>
      <c r="C91" s="110"/>
      <c r="D91" s="110"/>
      <c r="E91" s="118"/>
    </row>
    <row r="92" spans="2:5" s="106" customFormat="1">
      <c r="B92" s="118"/>
      <c r="C92" s="110"/>
      <c r="D92" s="110"/>
      <c r="E92" s="118"/>
    </row>
    <row r="93" spans="2:5" s="106" customFormat="1">
      <c r="B93" s="118"/>
      <c r="C93" s="110"/>
      <c r="D93" s="110"/>
      <c r="E93" s="118"/>
    </row>
    <row r="94" spans="2:5" s="106" customFormat="1">
      <c r="B94" s="118"/>
      <c r="C94" s="110"/>
      <c r="D94" s="110"/>
      <c r="E94" s="118"/>
    </row>
    <row r="95" spans="2:5" s="106" customFormat="1">
      <c r="B95" s="118"/>
      <c r="C95" s="110"/>
      <c r="D95" s="110"/>
      <c r="E95" s="118"/>
    </row>
    <row r="96" spans="2:5" s="106" customFormat="1">
      <c r="B96" s="118"/>
      <c r="C96" s="110"/>
      <c r="D96" s="110"/>
      <c r="E96" s="118"/>
    </row>
    <row r="97" spans="2:5" s="106" customFormat="1">
      <c r="B97" s="118"/>
      <c r="C97" s="110"/>
      <c r="D97" s="110"/>
      <c r="E97" s="118"/>
    </row>
    <row r="98" spans="2:5" s="106" customFormat="1">
      <c r="B98" s="118"/>
      <c r="C98" s="110"/>
      <c r="D98" s="110"/>
      <c r="E98" s="118"/>
    </row>
    <row r="99" spans="2:5" s="106" customFormat="1">
      <c r="B99" s="118"/>
      <c r="C99" s="110"/>
      <c r="D99" s="110"/>
      <c r="E99" s="118"/>
    </row>
    <row r="100" spans="2:5" s="106" customFormat="1">
      <c r="B100" s="118"/>
      <c r="C100" s="110"/>
      <c r="D100" s="110"/>
      <c r="E100" s="118"/>
    </row>
    <row r="101" spans="2:5" s="106" customFormat="1">
      <c r="B101" s="118"/>
      <c r="C101" s="110"/>
      <c r="D101" s="110"/>
      <c r="E101" s="118"/>
    </row>
    <row r="102" spans="2:5" s="106" customFormat="1">
      <c r="B102" s="118"/>
      <c r="C102" s="110"/>
      <c r="D102" s="110"/>
      <c r="E102" s="118"/>
    </row>
    <row r="103" spans="2:5" s="106" customFormat="1">
      <c r="B103" s="118"/>
      <c r="C103" s="110"/>
      <c r="D103" s="110"/>
      <c r="E103" s="118"/>
    </row>
    <row r="104" spans="2:5" s="106" customFormat="1">
      <c r="B104" s="118"/>
      <c r="C104" s="110"/>
      <c r="D104" s="110"/>
      <c r="E104" s="118"/>
    </row>
    <row r="105" spans="2:5" s="106" customFormat="1">
      <c r="B105" s="118"/>
      <c r="C105" s="110"/>
      <c r="D105" s="110"/>
      <c r="E105" s="118"/>
    </row>
    <row r="106" spans="2:5" s="106" customFormat="1">
      <c r="B106" s="118"/>
      <c r="C106" s="110"/>
      <c r="D106" s="110"/>
      <c r="E106" s="118"/>
    </row>
    <row r="107" spans="2:5" s="106" customFormat="1">
      <c r="B107" s="118"/>
      <c r="C107" s="110"/>
      <c r="D107" s="110"/>
      <c r="E107" s="118"/>
    </row>
    <row r="108" spans="2:5" s="106" customFormat="1">
      <c r="B108" s="118"/>
      <c r="C108" s="110"/>
      <c r="D108" s="110"/>
      <c r="E108" s="118"/>
    </row>
    <row r="109" spans="2:5" s="106" customFormat="1">
      <c r="B109" s="118"/>
      <c r="C109" s="110"/>
      <c r="D109" s="110"/>
      <c r="E109" s="118"/>
    </row>
    <row r="110" spans="2:5" s="106" customFormat="1">
      <c r="B110" s="118"/>
      <c r="C110" s="110"/>
      <c r="D110" s="110"/>
      <c r="E110" s="118"/>
    </row>
    <row r="111" spans="2:5" s="106" customFormat="1">
      <c r="B111" s="118"/>
      <c r="C111" s="110"/>
      <c r="D111" s="110"/>
      <c r="E111" s="118"/>
    </row>
    <row r="112" spans="2:5" s="106" customFormat="1">
      <c r="B112" s="118"/>
      <c r="C112" s="110"/>
      <c r="D112" s="110"/>
      <c r="E112" s="118"/>
    </row>
    <row r="113" spans="2:5" s="106" customFormat="1">
      <c r="B113" s="118"/>
      <c r="C113" s="110"/>
      <c r="D113" s="110"/>
      <c r="E113" s="118"/>
    </row>
    <row r="114" spans="2:5" s="106" customFormat="1">
      <c r="B114" s="118"/>
      <c r="C114" s="110"/>
      <c r="D114" s="110"/>
      <c r="E114" s="118"/>
    </row>
    <row r="115" spans="2:5" s="106" customFormat="1">
      <c r="B115" s="118"/>
      <c r="C115" s="110"/>
      <c r="D115" s="110"/>
      <c r="E115" s="118"/>
    </row>
    <row r="116" spans="2:5" s="106" customFormat="1">
      <c r="B116" s="118"/>
      <c r="C116" s="110"/>
      <c r="D116" s="110"/>
      <c r="E116" s="118"/>
    </row>
    <row r="117" spans="2:5" s="106" customFormat="1">
      <c r="B117" s="118"/>
      <c r="C117" s="110"/>
      <c r="D117" s="110"/>
      <c r="E117" s="118"/>
    </row>
    <row r="118" spans="2:5" s="106" customFormat="1">
      <c r="B118" s="118"/>
      <c r="C118" s="110"/>
      <c r="D118" s="110"/>
      <c r="E118" s="118"/>
    </row>
    <row r="119" spans="2:5" s="106" customFormat="1">
      <c r="B119" s="118"/>
      <c r="C119" s="110"/>
      <c r="D119" s="110"/>
      <c r="E119" s="118"/>
    </row>
    <row r="120" spans="2:5" s="106" customFormat="1">
      <c r="B120" s="118"/>
      <c r="C120" s="110"/>
      <c r="D120" s="110"/>
      <c r="E120" s="118"/>
    </row>
    <row r="121" spans="2:5" s="106" customFormat="1">
      <c r="B121" s="118"/>
      <c r="C121" s="110"/>
      <c r="D121" s="110"/>
      <c r="E121" s="118"/>
    </row>
    <row r="122" spans="2:5" s="106" customFormat="1">
      <c r="B122" s="118"/>
      <c r="C122" s="110"/>
      <c r="D122" s="110"/>
      <c r="E122" s="118"/>
    </row>
    <row r="123" spans="2:5" s="106" customFormat="1">
      <c r="B123" s="118"/>
      <c r="C123" s="110"/>
      <c r="D123" s="110"/>
      <c r="E123" s="118"/>
    </row>
    <row r="124" spans="2:5" s="106" customFormat="1">
      <c r="B124" s="118"/>
      <c r="C124" s="110"/>
      <c r="D124" s="110"/>
      <c r="E124" s="118"/>
    </row>
    <row r="125" spans="2:5" s="106" customFormat="1">
      <c r="B125" s="118"/>
      <c r="C125" s="110"/>
      <c r="D125" s="110"/>
      <c r="E125" s="118"/>
    </row>
    <row r="126" spans="2:5" s="106" customFormat="1">
      <c r="B126" s="118"/>
      <c r="C126" s="110"/>
      <c r="D126" s="110"/>
      <c r="E126" s="118"/>
    </row>
    <row r="127" spans="2:5" s="106" customFormat="1">
      <c r="B127" s="118"/>
      <c r="C127" s="110"/>
      <c r="D127" s="110"/>
      <c r="E127" s="118"/>
    </row>
    <row r="128" spans="2:5" s="106" customFormat="1">
      <c r="B128" s="118"/>
      <c r="C128" s="110"/>
      <c r="D128" s="110"/>
      <c r="E128" s="118"/>
    </row>
    <row r="129" spans="2:5" s="106" customFormat="1">
      <c r="B129" s="118"/>
      <c r="C129" s="110"/>
      <c r="D129" s="110"/>
      <c r="E129" s="118"/>
    </row>
    <row r="130" spans="2:5" s="106" customFormat="1">
      <c r="B130" s="118"/>
      <c r="C130" s="110"/>
      <c r="D130" s="110"/>
      <c r="E130" s="118"/>
    </row>
    <row r="131" spans="2:5" s="106" customFormat="1">
      <c r="B131" s="118"/>
      <c r="C131" s="110"/>
      <c r="D131" s="110"/>
      <c r="E131" s="118"/>
    </row>
    <row r="132" spans="2:5" s="106" customFormat="1">
      <c r="B132" s="118"/>
      <c r="C132" s="110"/>
      <c r="D132" s="110"/>
      <c r="E132" s="118"/>
    </row>
    <row r="133" spans="2:5" s="106" customFormat="1">
      <c r="B133" s="118"/>
      <c r="C133" s="110"/>
      <c r="D133" s="110"/>
      <c r="E133" s="118"/>
    </row>
    <row r="134" spans="2:5" s="106" customFormat="1">
      <c r="B134" s="118"/>
      <c r="C134" s="110"/>
      <c r="D134" s="110"/>
      <c r="E134" s="118"/>
    </row>
    <row r="135" spans="2:5" s="106" customFormat="1">
      <c r="B135" s="118"/>
      <c r="C135" s="110"/>
      <c r="D135" s="110"/>
      <c r="E135" s="118"/>
    </row>
    <row r="136" spans="2:5" s="106" customFormat="1">
      <c r="B136" s="118"/>
      <c r="C136" s="110"/>
      <c r="D136" s="110"/>
      <c r="E136" s="118"/>
    </row>
    <row r="137" spans="2:5" s="106" customFormat="1">
      <c r="B137" s="118"/>
      <c r="C137" s="110"/>
      <c r="D137" s="110"/>
      <c r="E137" s="118"/>
    </row>
    <row r="138" spans="2:5" s="106" customFormat="1">
      <c r="B138" s="118"/>
      <c r="C138" s="110"/>
      <c r="D138" s="110"/>
      <c r="E138" s="118"/>
    </row>
    <row r="139" spans="2:5" s="106" customFormat="1">
      <c r="B139" s="118"/>
      <c r="C139" s="110"/>
      <c r="D139" s="110"/>
      <c r="E139" s="118"/>
    </row>
    <row r="140" spans="2:5" s="106" customFormat="1">
      <c r="B140" s="118"/>
      <c r="C140" s="110"/>
      <c r="D140" s="110"/>
      <c r="E140" s="118"/>
    </row>
    <row r="141" spans="2:5" s="106" customFormat="1">
      <c r="B141" s="118"/>
      <c r="C141" s="110"/>
      <c r="D141" s="110"/>
      <c r="E141" s="118"/>
    </row>
    <row r="142" spans="2:5" s="106" customFormat="1">
      <c r="B142" s="118"/>
      <c r="C142" s="110"/>
      <c r="D142" s="110"/>
      <c r="E142" s="118"/>
    </row>
    <row r="143" spans="2:5" s="106" customFormat="1">
      <c r="B143" s="118"/>
      <c r="C143" s="110"/>
      <c r="D143" s="110"/>
      <c r="E143" s="118"/>
    </row>
    <row r="144" spans="2:5" s="106" customFormat="1">
      <c r="B144" s="118"/>
      <c r="C144" s="110"/>
      <c r="D144" s="110"/>
      <c r="E144" s="118"/>
    </row>
    <row r="145" spans="2:5" s="106" customFormat="1">
      <c r="B145" s="118"/>
      <c r="C145" s="110"/>
      <c r="D145" s="110"/>
      <c r="E145" s="118"/>
    </row>
    <row r="146" spans="2:5" s="106" customFormat="1">
      <c r="B146" s="118"/>
      <c r="C146" s="110"/>
      <c r="D146" s="110"/>
      <c r="E146" s="118"/>
    </row>
    <row r="147" spans="2:5" s="106" customFormat="1">
      <c r="B147" s="118"/>
      <c r="C147" s="110"/>
      <c r="D147" s="110"/>
      <c r="E147" s="118"/>
    </row>
    <row r="148" spans="2:5" s="106" customFormat="1">
      <c r="B148" s="118"/>
      <c r="C148" s="110"/>
      <c r="D148" s="110"/>
      <c r="E148" s="118"/>
    </row>
    <row r="149" spans="2:5" s="106" customFormat="1">
      <c r="B149" s="118"/>
      <c r="C149" s="110"/>
      <c r="D149" s="110"/>
      <c r="E149" s="118"/>
    </row>
    <row r="150" spans="2:5" s="106" customFormat="1">
      <c r="B150" s="118"/>
      <c r="C150" s="110"/>
      <c r="D150" s="110"/>
      <c r="E150" s="118"/>
    </row>
    <row r="151" spans="2:5" s="106" customFormat="1">
      <c r="B151" s="118"/>
      <c r="C151" s="110"/>
      <c r="D151" s="110"/>
      <c r="E151" s="118"/>
    </row>
    <row r="152" spans="2:5" s="106" customFormat="1">
      <c r="B152" s="118"/>
      <c r="C152" s="110"/>
      <c r="D152" s="110"/>
      <c r="E152" s="118"/>
    </row>
    <row r="153" spans="2:5" s="106" customFormat="1">
      <c r="B153" s="118"/>
      <c r="C153" s="110"/>
      <c r="D153" s="110"/>
      <c r="E153" s="118"/>
    </row>
    <row r="154" spans="2:5" s="106" customFormat="1">
      <c r="B154" s="118"/>
      <c r="C154" s="110"/>
      <c r="D154" s="110"/>
      <c r="E154" s="118"/>
    </row>
    <row r="155" spans="2:5" s="106" customFormat="1">
      <c r="B155" s="118"/>
      <c r="C155" s="110"/>
      <c r="D155" s="110"/>
      <c r="E155" s="118"/>
    </row>
    <row r="156" spans="2:5" s="106" customFormat="1">
      <c r="B156" s="118"/>
      <c r="C156" s="110"/>
      <c r="D156" s="110"/>
      <c r="E156" s="118"/>
    </row>
    <row r="157" spans="2:5" s="106" customFormat="1">
      <c r="B157" s="118"/>
      <c r="C157" s="110"/>
      <c r="D157" s="110"/>
      <c r="E157" s="118"/>
    </row>
    <row r="158" spans="2:5" s="106" customFormat="1">
      <c r="B158" s="118"/>
      <c r="C158" s="110"/>
      <c r="D158" s="110"/>
      <c r="E158" s="118"/>
    </row>
    <row r="159" spans="2:5" s="106" customFormat="1">
      <c r="B159" s="118"/>
      <c r="C159" s="110"/>
      <c r="D159" s="110"/>
      <c r="E159" s="118"/>
    </row>
    <row r="160" spans="2:5" s="106" customFormat="1">
      <c r="B160" s="118"/>
      <c r="C160" s="110"/>
      <c r="D160" s="110"/>
      <c r="E160" s="118"/>
    </row>
    <row r="161" spans="2:5" s="106" customFormat="1">
      <c r="B161" s="118"/>
      <c r="C161" s="110"/>
      <c r="D161" s="110"/>
      <c r="E161" s="118"/>
    </row>
    <row r="162" spans="2:5" s="106" customFormat="1">
      <c r="B162" s="118"/>
      <c r="C162" s="110"/>
      <c r="D162" s="110"/>
      <c r="E162" s="118"/>
    </row>
    <row r="163" spans="2:5" s="106" customFormat="1">
      <c r="B163" s="118"/>
      <c r="C163" s="110"/>
      <c r="D163" s="110"/>
      <c r="E163" s="118"/>
    </row>
    <row r="164" spans="2:5" s="106" customFormat="1">
      <c r="B164" s="118"/>
      <c r="C164" s="110"/>
      <c r="D164" s="110"/>
      <c r="E164" s="118"/>
    </row>
    <row r="165" spans="2:5" s="106" customFormat="1">
      <c r="B165" s="118"/>
      <c r="C165" s="110"/>
      <c r="D165" s="110"/>
      <c r="E165" s="118"/>
    </row>
    <row r="166" spans="2:5" s="106" customFormat="1">
      <c r="B166" s="118"/>
      <c r="C166" s="110"/>
      <c r="D166" s="110"/>
      <c r="E166" s="118"/>
    </row>
    <row r="167" spans="2:5" s="106" customFormat="1">
      <c r="B167" s="118"/>
      <c r="C167" s="110"/>
      <c r="D167" s="110"/>
      <c r="E167" s="118"/>
    </row>
    <row r="168" spans="2:5" s="106" customFormat="1">
      <c r="B168" s="118"/>
      <c r="C168" s="110"/>
      <c r="D168" s="110"/>
      <c r="E168" s="118"/>
    </row>
    <row r="169" spans="2:5" s="106" customFormat="1">
      <c r="B169" s="118"/>
      <c r="C169" s="110"/>
      <c r="D169" s="110"/>
      <c r="E169" s="118"/>
    </row>
    <row r="170" spans="2:5" s="106" customFormat="1">
      <c r="B170" s="118"/>
      <c r="C170" s="110"/>
      <c r="D170" s="110"/>
      <c r="E170" s="118"/>
    </row>
    <row r="171" spans="2:5" s="106" customFormat="1">
      <c r="B171" s="118"/>
      <c r="C171" s="110"/>
      <c r="D171" s="110"/>
      <c r="E171" s="118"/>
    </row>
    <row r="172" spans="2:5" s="106" customFormat="1">
      <c r="B172" s="118"/>
      <c r="C172" s="110"/>
      <c r="D172" s="110"/>
      <c r="E172" s="118"/>
    </row>
    <row r="173" spans="2:5" s="106" customFormat="1">
      <c r="B173" s="118"/>
      <c r="C173" s="110"/>
      <c r="D173" s="110"/>
      <c r="E173" s="118"/>
    </row>
    <row r="174" spans="2:5" s="106" customFormat="1">
      <c r="B174" s="118"/>
      <c r="C174" s="110"/>
      <c r="D174" s="110"/>
      <c r="E174" s="118"/>
    </row>
    <row r="175" spans="2:5" s="106" customFormat="1">
      <c r="B175" s="118"/>
      <c r="C175" s="110"/>
      <c r="D175" s="110"/>
      <c r="E175" s="118"/>
    </row>
    <row r="176" spans="2:5" s="106" customFormat="1">
      <c r="B176" s="118"/>
      <c r="C176" s="110"/>
      <c r="D176" s="110"/>
      <c r="E176" s="118"/>
    </row>
    <row r="177" spans="2:5" s="106" customFormat="1">
      <c r="B177" s="118"/>
      <c r="C177" s="110"/>
      <c r="D177" s="110"/>
      <c r="E177" s="118"/>
    </row>
    <row r="178" spans="2:5" s="106" customFormat="1">
      <c r="B178" s="118"/>
      <c r="C178" s="110"/>
      <c r="D178" s="110"/>
      <c r="E178" s="118"/>
    </row>
    <row r="179" spans="2:5" s="106" customFormat="1">
      <c r="B179" s="118"/>
      <c r="C179" s="110"/>
      <c r="D179" s="110"/>
      <c r="E179" s="118"/>
    </row>
    <row r="180" spans="2:5" s="106" customFormat="1">
      <c r="B180" s="118"/>
      <c r="C180" s="110"/>
      <c r="D180" s="110"/>
      <c r="E180" s="118"/>
    </row>
    <row r="181" spans="2:5" s="106" customFormat="1">
      <c r="B181" s="118"/>
      <c r="C181" s="110"/>
      <c r="D181" s="110"/>
      <c r="E181" s="118"/>
    </row>
    <row r="182" spans="2:5" s="106" customFormat="1">
      <c r="B182" s="118"/>
      <c r="C182" s="110"/>
      <c r="D182" s="110"/>
      <c r="E182" s="118"/>
    </row>
    <row r="183" spans="2:5" s="106" customFormat="1">
      <c r="B183" s="118"/>
      <c r="C183" s="110"/>
      <c r="D183" s="110"/>
      <c r="E183" s="118"/>
    </row>
    <row r="184" spans="2:5" s="106" customFormat="1">
      <c r="B184" s="118"/>
      <c r="C184" s="110"/>
      <c r="D184" s="110"/>
      <c r="E184" s="118"/>
    </row>
    <row r="185" spans="2:5" s="106" customFormat="1">
      <c r="B185" s="118"/>
      <c r="C185" s="110"/>
      <c r="D185" s="110"/>
      <c r="E185" s="118"/>
    </row>
    <row r="186" spans="2:5" s="106" customFormat="1">
      <c r="B186" s="118"/>
      <c r="C186" s="110"/>
      <c r="D186" s="110"/>
      <c r="E186" s="118"/>
    </row>
    <row r="187" spans="2:5" s="106" customFormat="1">
      <c r="B187" s="118"/>
      <c r="C187" s="110"/>
      <c r="D187" s="110"/>
      <c r="E187" s="118"/>
    </row>
    <row r="188" spans="2:5" s="106" customFormat="1">
      <c r="B188" s="118"/>
      <c r="C188" s="110"/>
      <c r="D188" s="110"/>
      <c r="E188" s="118"/>
    </row>
    <row r="189" spans="2:5" s="106" customFormat="1">
      <c r="B189" s="118"/>
      <c r="C189" s="110"/>
      <c r="D189" s="110"/>
      <c r="E189" s="118"/>
    </row>
    <row r="190" spans="2:5" s="106" customFormat="1">
      <c r="B190" s="118"/>
      <c r="C190" s="110"/>
      <c r="D190" s="110"/>
      <c r="E190" s="118"/>
    </row>
    <row r="191" spans="2:5" s="106" customFormat="1">
      <c r="B191" s="118"/>
      <c r="C191" s="110"/>
      <c r="D191" s="110"/>
      <c r="E191" s="118"/>
    </row>
    <row r="192" spans="2:5" s="106" customFormat="1">
      <c r="B192" s="118"/>
      <c r="C192" s="110"/>
      <c r="D192" s="110"/>
      <c r="E192" s="118"/>
    </row>
    <row r="193" spans="2:5" s="106" customFormat="1">
      <c r="B193" s="118"/>
      <c r="C193" s="110"/>
      <c r="D193" s="110"/>
      <c r="E193" s="118"/>
    </row>
    <row r="194" spans="2:5" s="106" customFormat="1">
      <c r="B194" s="118"/>
      <c r="C194" s="110"/>
      <c r="D194" s="110"/>
      <c r="E194" s="118"/>
    </row>
    <row r="195" spans="2:5" s="106" customFormat="1">
      <c r="B195" s="118"/>
      <c r="C195" s="110"/>
      <c r="D195" s="110"/>
      <c r="E195" s="118"/>
    </row>
    <row r="196" spans="2:5" s="106" customFormat="1">
      <c r="B196" s="118"/>
      <c r="C196" s="110"/>
      <c r="D196" s="110"/>
      <c r="E196" s="118"/>
    </row>
    <row r="197" spans="2:5" s="106" customFormat="1">
      <c r="B197" s="118"/>
      <c r="C197" s="110"/>
      <c r="D197" s="110"/>
      <c r="E197" s="118"/>
    </row>
    <row r="198" spans="2:5" s="106" customFormat="1">
      <c r="B198" s="118"/>
      <c r="C198" s="110"/>
      <c r="D198" s="110"/>
      <c r="E198" s="118"/>
    </row>
    <row r="199" spans="2:5" s="106" customFormat="1">
      <c r="B199" s="118"/>
      <c r="C199" s="110"/>
      <c r="D199" s="110"/>
      <c r="E199" s="118"/>
    </row>
    <row r="200" spans="2:5" s="106" customFormat="1">
      <c r="B200" s="118"/>
      <c r="C200" s="110"/>
      <c r="D200" s="110"/>
      <c r="E200" s="118"/>
    </row>
    <row r="201" spans="2:5" s="106" customFormat="1">
      <c r="B201" s="118"/>
      <c r="C201" s="110"/>
      <c r="D201" s="110"/>
      <c r="E201" s="118"/>
    </row>
    <row r="202" spans="2:5" s="106" customFormat="1">
      <c r="B202" s="118"/>
      <c r="C202" s="110"/>
      <c r="D202" s="110"/>
      <c r="E202" s="118"/>
    </row>
    <row r="203" spans="2:5" s="106" customFormat="1">
      <c r="B203" s="118"/>
      <c r="C203" s="110"/>
      <c r="D203" s="110"/>
      <c r="E203" s="118"/>
    </row>
    <row r="204" spans="2:5" s="106" customFormat="1">
      <c r="B204" s="118"/>
      <c r="C204" s="110"/>
      <c r="D204" s="110"/>
      <c r="E204" s="118"/>
    </row>
    <row r="205" spans="2:5" s="106" customFormat="1">
      <c r="B205" s="118"/>
      <c r="C205" s="110"/>
      <c r="D205" s="110"/>
      <c r="E205" s="118"/>
    </row>
    <row r="206" spans="2:5" s="106" customFormat="1">
      <c r="B206" s="118"/>
      <c r="C206" s="110"/>
      <c r="D206" s="110"/>
      <c r="E206" s="118"/>
    </row>
    <row r="207" spans="2:5" s="106" customFormat="1">
      <c r="B207" s="118"/>
      <c r="C207" s="110"/>
      <c r="D207" s="110"/>
      <c r="E207" s="118"/>
    </row>
    <row r="208" spans="2:5" s="106" customFormat="1">
      <c r="B208" s="118"/>
      <c r="C208" s="110"/>
      <c r="D208" s="110"/>
      <c r="E208" s="118"/>
    </row>
    <row r="209" spans="2:5" s="106" customFormat="1">
      <c r="B209" s="118"/>
      <c r="C209" s="110"/>
      <c r="D209" s="110"/>
      <c r="E209" s="118"/>
    </row>
    <row r="210" spans="2:5" s="106" customFormat="1">
      <c r="B210" s="118"/>
      <c r="C210" s="110"/>
      <c r="D210" s="110"/>
      <c r="E210" s="118"/>
    </row>
    <row r="211" spans="2:5" s="106" customFormat="1">
      <c r="B211" s="118"/>
      <c r="C211" s="110"/>
      <c r="D211" s="110"/>
      <c r="E211" s="118"/>
    </row>
    <row r="212" spans="2:5" s="106" customFormat="1">
      <c r="B212" s="118"/>
      <c r="C212" s="110"/>
      <c r="D212" s="110"/>
      <c r="E212" s="118"/>
    </row>
    <row r="213" spans="2:5" s="106" customFormat="1">
      <c r="B213" s="118"/>
      <c r="C213" s="110"/>
      <c r="D213" s="110"/>
      <c r="E213" s="118"/>
    </row>
    <row r="214" spans="2:5" s="106" customFormat="1">
      <c r="B214" s="118"/>
      <c r="C214" s="110"/>
      <c r="D214" s="110"/>
      <c r="E214" s="118"/>
    </row>
    <row r="215" spans="2:5" s="106" customFormat="1">
      <c r="B215" s="118"/>
      <c r="C215" s="110"/>
      <c r="D215" s="110"/>
      <c r="E215" s="118"/>
    </row>
    <row r="216" spans="2:5" s="106" customFormat="1">
      <c r="B216" s="118"/>
      <c r="C216" s="110"/>
      <c r="D216" s="110"/>
      <c r="E216" s="118"/>
    </row>
    <row r="217" spans="2:5" s="106" customFormat="1">
      <c r="B217" s="118"/>
      <c r="C217" s="110"/>
      <c r="D217" s="110"/>
      <c r="E217" s="118"/>
    </row>
    <row r="218" spans="2:5" s="106" customFormat="1">
      <c r="B218" s="118"/>
      <c r="C218" s="110"/>
      <c r="D218" s="110"/>
      <c r="E218" s="118"/>
    </row>
    <row r="219" spans="2:5" s="106" customFormat="1">
      <c r="B219" s="118"/>
      <c r="C219" s="110"/>
      <c r="D219" s="110"/>
      <c r="E219" s="118"/>
    </row>
    <row r="220" spans="2:5" s="106" customFormat="1">
      <c r="B220" s="118"/>
      <c r="C220" s="110"/>
      <c r="D220" s="110"/>
      <c r="E220" s="118"/>
    </row>
    <row r="221" spans="2:5" s="106" customFormat="1">
      <c r="B221" s="118"/>
      <c r="C221" s="110"/>
      <c r="D221" s="110"/>
      <c r="E221" s="118"/>
    </row>
    <row r="222" spans="2:5" s="106" customFormat="1">
      <c r="B222" s="118"/>
      <c r="C222" s="110"/>
      <c r="D222" s="110"/>
      <c r="E222" s="118"/>
    </row>
    <row r="223" spans="2:5" s="106" customFormat="1">
      <c r="B223" s="118"/>
      <c r="C223" s="110"/>
      <c r="D223" s="110"/>
      <c r="E223" s="118"/>
    </row>
    <row r="224" spans="2:5" s="106" customFormat="1">
      <c r="B224" s="118"/>
      <c r="C224" s="110"/>
      <c r="D224" s="110"/>
      <c r="E224" s="118"/>
    </row>
    <row r="225" spans="2:5" s="106" customFormat="1">
      <c r="B225" s="118"/>
      <c r="C225" s="110"/>
      <c r="D225" s="110"/>
      <c r="E225" s="118"/>
    </row>
    <row r="226" spans="2:5" s="106" customFormat="1">
      <c r="B226" s="118"/>
      <c r="C226" s="110"/>
      <c r="D226" s="110"/>
      <c r="E226" s="118"/>
    </row>
    <row r="227" spans="2:5" s="106" customFormat="1">
      <c r="B227" s="118"/>
      <c r="C227" s="110"/>
      <c r="D227" s="110"/>
      <c r="E227" s="118"/>
    </row>
    <row r="228" spans="2:5" s="106" customFormat="1">
      <c r="B228" s="118"/>
      <c r="C228" s="110"/>
      <c r="D228" s="110"/>
      <c r="E228" s="118"/>
    </row>
    <row r="229" spans="2:5" s="106" customFormat="1">
      <c r="B229" s="118"/>
      <c r="C229" s="110"/>
      <c r="D229" s="110"/>
      <c r="E229" s="118"/>
    </row>
    <row r="230" spans="2:5" s="106" customFormat="1">
      <c r="B230" s="118"/>
      <c r="C230" s="110"/>
      <c r="D230" s="110"/>
      <c r="E230" s="118"/>
    </row>
    <row r="231" spans="2:5" s="106" customFormat="1">
      <c r="B231" s="118"/>
      <c r="C231" s="110"/>
      <c r="D231" s="110"/>
      <c r="E231" s="118"/>
    </row>
    <row r="232" spans="2:5" s="106" customFormat="1">
      <c r="B232" s="118"/>
      <c r="C232" s="110"/>
      <c r="D232" s="110"/>
      <c r="E232" s="118"/>
    </row>
    <row r="233" spans="2:5" s="106" customFormat="1">
      <c r="B233" s="118"/>
      <c r="C233" s="110"/>
      <c r="D233" s="110"/>
      <c r="E233" s="118"/>
    </row>
    <row r="234" spans="2:5" s="106" customFormat="1">
      <c r="B234" s="118"/>
      <c r="C234" s="110"/>
      <c r="D234" s="110"/>
      <c r="E234" s="118"/>
    </row>
    <row r="235" spans="2:5" s="106" customFormat="1">
      <c r="B235" s="118"/>
      <c r="C235" s="110"/>
      <c r="D235" s="110"/>
      <c r="E235" s="118"/>
    </row>
    <row r="236" spans="2:5" s="106" customFormat="1">
      <c r="B236" s="118"/>
      <c r="C236" s="110"/>
      <c r="D236" s="110"/>
      <c r="E236" s="118"/>
    </row>
    <row r="237" spans="2:5" s="106" customFormat="1">
      <c r="B237" s="118"/>
      <c r="C237" s="110"/>
      <c r="D237" s="110"/>
      <c r="E237" s="118"/>
    </row>
    <row r="238" spans="2:5" s="106" customFormat="1">
      <c r="B238" s="118"/>
      <c r="C238" s="110"/>
      <c r="D238" s="110"/>
      <c r="E238" s="118"/>
    </row>
    <row r="239" spans="2:5" s="106" customFormat="1">
      <c r="B239" s="118"/>
      <c r="C239" s="110"/>
      <c r="D239" s="110"/>
      <c r="E239" s="118"/>
    </row>
    <row r="240" spans="2:5" s="106" customFormat="1">
      <c r="B240" s="118"/>
      <c r="C240" s="110"/>
      <c r="D240" s="110"/>
      <c r="E240" s="118"/>
    </row>
    <row r="241" spans="2:5" s="106" customFormat="1">
      <c r="B241" s="118"/>
      <c r="C241" s="110"/>
      <c r="D241" s="110"/>
      <c r="E241" s="118"/>
    </row>
    <row r="242" spans="2:5" s="106" customFormat="1">
      <c r="B242" s="118"/>
      <c r="C242" s="110"/>
      <c r="D242" s="110"/>
      <c r="E242" s="118"/>
    </row>
    <row r="243" spans="2:5" s="106" customFormat="1">
      <c r="B243" s="118"/>
      <c r="C243" s="110"/>
      <c r="D243" s="110"/>
      <c r="E243" s="118"/>
    </row>
    <row r="244" spans="2:5" s="106" customFormat="1">
      <c r="B244" s="118"/>
      <c r="C244" s="110"/>
      <c r="D244" s="110"/>
      <c r="E244" s="118"/>
    </row>
    <row r="245" spans="2:5" s="106" customFormat="1">
      <c r="B245" s="118"/>
      <c r="C245" s="110"/>
      <c r="D245" s="110"/>
      <c r="E245" s="118"/>
    </row>
    <row r="246" spans="2:5" s="106" customFormat="1">
      <c r="B246" s="118"/>
      <c r="C246" s="110"/>
      <c r="D246" s="110"/>
      <c r="E246" s="118"/>
    </row>
    <row r="247" spans="2:5" s="106" customFormat="1">
      <c r="B247" s="118"/>
      <c r="C247" s="110"/>
      <c r="D247" s="110"/>
      <c r="E247" s="118"/>
    </row>
    <row r="248" spans="2:5" s="106" customFormat="1">
      <c r="B248" s="118"/>
      <c r="C248" s="110"/>
      <c r="D248" s="110"/>
      <c r="E248" s="118"/>
    </row>
    <row r="249" spans="2:5" s="106" customFormat="1">
      <c r="B249" s="118"/>
      <c r="C249" s="110"/>
      <c r="D249" s="110"/>
      <c r="E249" s="118"/>
    </row>
    <row r="250" spans="2:5" s="106" customFormat="1">
      <c r="B250" s="118"/>
      <c r="C250" s="110"/>
      <c r="D250" s="110"/>
      <c r="E250" s="118"/>
    </row>
    <row r="251" spans="2:5" s="106" customFormat="1">
      <c r="B251" s="118"/>
      <c r="C251" s="110"/>
      <c r="D251" s="110"/>
      <c r="E251" s="118"/>
    </row>
    <row r="252" spans="2:5" s="106" customFormat="1">
      <c r="B252" s="118"/>
      <c r="C252" s="110"/>
      <c r="D252" s="110"/>
      <c r="E252" s="118"/>
    </row>
    <row r="253" spans="2:5" s="106" customFormat="1">
      <c r="B253" s="118"/>
      <c r="C253" s="110"/>
      <c r="D253" s="110"/>
      <c r="E253" s="118"/>
    </row>
    <row r="254" spans="2:5" s="106" customFormat="1">
      <c r="B254" s="118"/>
      <c r="C254" s="110"/>
      <c r="D254" s="110"/>
      <c r="E254" s="118"/>
    </row>
    <row r="255" spans="2:5" s="106" customFormat="1">
      <c r="B255" s="118"/>
      <c r="C255" s="110"/>
      <c r="D255" s="110"/>
      <c r="E255" s="118"/>
    </row>
    <row r="256" spans="2:5" s="106" customFormat="1">
      <c r="B256" s="118"/>
      <c r="C256" s="110"/>
      <c r="D256" s="110"/>
      <c r="E256" s="118"/>
    </row>
    <row r="257" spans="2:5" s="106" customFormat="1">
      <c r="B257" s="118"/>
      <c r="C257" s="110"/>
      <c r="D257" s="110"/>
      <c r="E257" s="118"/>
    </row>
    <row r="258" spans="2:5" s="106" customFormat="1">
      <c r="B258" s="118"/>
      <c r="C258" s="110"/>
      <c r="D258" s="110"/>
      <c r="E258" s="118"/>
    </row>
    <row r="259" spans="2:5" s="106" customFormat="1">
      <c r="B259" s="118"/>
      <c r="C259" s="110"/>
      <c r="D259" s="110"/>
      <c r="E259" s="118"/>
    </row>
    <row r="260" spans="2:5" s="106" customFormat="1">
      <c r="B260" s="118"/>
      <c r="C260" s="110"/>
      <c r="D260" s="110"/>
      <c r="E260" s="118"/>
    </row>
    <row r="261" spans="2:5" s="106" customFormat="1">
      <c r="B261" s="118"/>
      <c r="C261" s="110"/>
      <c r="D261" s="110"/>
      <c r="E261" s="118"/>
    </row>
    <row r="262" spans="2:5" s="106" customFormat="1">
      <c r="B262" s="118"/>
      <c r="C262" s="110"/>
      <c r="D262" s="110"/>
      <c r="E262" s="118"/>
    </row>
    <row r="263" spans="2:5" s="106" customFormat="1">
      <c r="B263" s="118"/>
      <c r="C263" s="110"/>
      <c r="D263" s="110"/>
      <c r="E263" s="118"/>
    </row>
    <row r="264" spans="2:5" s="106" customFormat="1">
      <c r="B264" s="118"/>
      <c r="C264" s="110"/>
      <c r="D264" s="110"/>
      <c r="E264" s="118"/>
    </row>
    <row r="265" spans="2:5" s="106" customFormat="1">
      <c r="B265" s="118"/>
      <c r="C265" s="110"/>
      <c r="D265" s="110"/>
      <c r="E265" s="118"/>
    </row>
    <row r="266" spans="2:5" s="106" customFormat="1">
      <c r="B266" s="118"/>
      <c r="C266" s="110"/>
      <c r="D266" s="110"/>
      <c r="E266" s="118"/>
    </row>
    <row r="267" spans="2:5" s="106" customFormat="1">
      <c r="B267" s="118"/>
      <c r="C267" s="110"/>
      <c r="D267" s="110"/>
      <c r="E267" s="118"/>
    </row>
    <row r="268" spans="2:5" s="106" customFormat="1">
      <c r="B268" s="118"/>
      <c r="C268" s="110"/>
      <c r="D268" s="110"/>
      <c r="E268" s="118"/>
    </row>
    <row r="269" spans="2:5" s="106" customFormat="1">
      <c r="B269" s="118"/>
      <c r="C269" s="110"/>
      <c r="D269" s="110"/>
      <c r="E269" s="118"/>
    </row>
    <row r="270" spans="2:5" s="106" customFormat="1">
      <c r="B270" s="118"/>
      <c r="C270" s="110"/>
      <c r="D270" s="110"/>
      <c r="E270" s="118"/>
    </row>
    <row r="271" spans="2:5" s="106" customFormat="1">
      <c r="B271" s="118"/>
      <c r="C271" s="110"/>
      <c r="D271" s="110"/>
      <c r="E271" s="118"/>
    </row>
    <row r="272" spans="2:5" s="106" customFormat="1">
      <c r="B272" s="118"/>
      <c r="C272" s="110"/>
      <c r="D272" s="110"/>
      <c r="E272" s="118"/>
    </row>
    <row r="273" spans="2:5" s="106" customFormat="1">
      <c r="B273" s="118"/>
      <c r="C273" s="110"/>
      <c r="D273" s="110"/>
      <c r="E273" s="118"/>
    </row>
    <row r="274" spans="2:5" s="106" customFormat="1">
      <c r="B274" s="118"/>
      <c r="C274" s="110"/>
      <c r="D274" s="110"/>
      <c r="E274" s="118"/>
    </row>
    <row r="275" spans="2:5" s="106" customFormat="1">
      <c r="B275" s="118"/>
      <c r="C275" s="110"/>
      <c r="D275" s="110"/>
      <c r="E275" s="118"/>
    </row>
    <row r="276" spans="2:5" s="106" customFormat="1">
      <c r="B276" s="118"/>
      <c r="C276" s="110"/>
      <c r="D276" s="110"/>
      <c r="E276" s="118"/>
    </row>
    <row r="277" spans="2:5" s="106" customFormat="1">
      <c r="B277" s="118"/>
      <c r="C277" s="110"/>
      <c r="D277" s="110"/>
      <c r="E277" s="118"/>
    </row>
    <row r="278" spans="2:5" s="106" customFormat="1">
      <c r="B278" s="118"/>
      <c r="C278" s="110"/>
      <c r="D278" s="110"/>
      <c r="E278" s="118"/>
    </row>
    <row r="279" spans="2:5" s="106" customFormat="1">
      <c r="B279" s="118"/>
      <c r="C279" s="110"/>
      <c r="D279" s="110"/>
      <c r="E279" s="118"/>
    </row>
    <row r="280" spans="2:5" s="106" customFormat="1">
      <c r="B280" s="118"/>
      <c r="C280" s="110"/>
      <c r="D280" s="110"/>
      <c r="E280" s="118"/>
    </row>
    <row r="281" spans="2:5" s="106" customFormat="1">
      <c r="B281" s="118"/>
      <c r="C281" s="110"/>
      <c r="D281" s="110"/>
      <c r="E281" s="118"/>
    </row>
    <row r="282" spans="2:5" s="106" customFormat="1">
      <c r="B282" s="118"/>
      <c r="C282" s="110"/>
      <c r="D282" s="110"/>
      <c r="E282" s="118"/>
    </row>
    <row r="283" spans="2:5" s="106" customFormat="1">
      <c r="B283" s="118"/>
      <c r="C283" s="110"/>
      <c r="D283" s="110"/>
      <c r="E283" s="118"/>
    </row>
    <row r="284" spans="2:5" s="106" customFormat="1">
      <c r="B284" s="118"/>
      <c r="C284" s="110"/>
      <c r="D284" s="110"/>
      <c r="E284" s="118"/>
    </row>
    <row r="285" spans="2:5" s="106" customFormat="1">
      <c r="B285" s="118"/>
      <c r="C285" s="110"/>
      <c r="D285" s="110"/>
      <c r="E285" s="118"/>
    </row>
    <row r="286" spans="2:5" s="106" customFormat="1">
      <c r="B286" s="118"/>
      <c r="C286" s="110"/>
      <c r="D286" s="110"/>
      <c r="E286" s="118"/>
    </row>
    <row r="287" spans="2:5">
      <c r="B287" s="119"/>
      <c r="E287" s="119"/>
    </row>
    <row r="288" spans="2:5">
      <c r="B288" s="119"/>
      <c r="E288" s="119"/>
    </row>
    <row r="289" spans="2:5">
      <c r="B289" s="119"/>
      <c r="E289" s="119"/>
    </row>
    <row r="290" spans="2:5">
      <c r="B290" s="119"/>
      <c r="E290" s="119"/>
    </row>
    <row r="291" spans="2:5">
      <c r="B291" s="119"/>
      <c r="E291" s="119"/>
    </row>
    <row r="292" spans="2:5">
      <c r="B292" s="119"/>
      <c r="E292" s="119"/>
    </row>
    <row r="293" spans="2:5">
      <c r="B293" s="119"/>
      <c r="E293" s="119"/>
    </row>
    <row r="294" spans="2:5">
      <c r="B294" s="119"/>
      <c r="E294" s="119"/>
    </row>
    <row r="295" spans="2:5">
      <c r="B295" s="119"/>
      <c r="E295" s="119"/>
    </row>
    <row r="296" spans="2:5">
      <c r="B296" s="119"/>
      <c r="E296" s="119"/>
    </row>
    <row r="297" spans="2:5">
      <c r="B297" s="119"/>
      <c r="E297" s="119"/>
    </row>
    <row r="298" spans="2:5">
      <c r="B298" s="119"/>
      <c r="E298" s="119"/>
    </row>
    <row r="299" spans="2:5">
      <c r="B299" s="119"/>
      <c r="E299" s="119"/>
    </row>
    <row r="300" spans="2:5">
      <c r="B300" s="119"/>
      <c r="E300" s="119"/>
    </row>
    <row r="301" spans="2:5">
      <c r="B301" s="119"/>
      <c r="E301" s="119"/>
    </row>
    <row r="302" spans="2:5">
      <c r="B302" s="119"/>
      <c r="E302" s="119"/>
    </row>
    <row r="303" spans="2:5">
      <c r="B303" s="119"/>
      <c r="E303" s="119"/>
    </row>
    <row r="304" spans="2:5">
      <c r="B304" s="119"/>
      <c r="E304" s="119"/>
    </row>
    <row r="305" spans="2:5">
      <c r="B305" s="119"/>
      <c r="E305" s="119"/>
    </row>
    <row r="306" spans="2:5">
      <c r="B306" s="119"/>
      <c r="E306" s="119"/>
    </row>
    <row r="307" spans="2:5">
      <c r="B307" s="119"/>
      <c r="E307" s="119"/>
    </row>
    <row r="308" spans="2:5">
      <c r="B308" s="119"/>
      <c r="E308" s="119"/>
    </row>
    <row r="309" spans="2:5">
      <c r="B309" s="119"/>
      <c r="E309" s="119"/>
    </row>
    <row r="310" spans="2:5">
      <c r="B310" s="119"/>
      <c r="E310" s="119"/>
    </row>
    <row r="311" spans="2:5">
      <c r="B311" s="119"/>
      <c r="E311" s="119"/>
    </row>
    <row r="312" spans="2:5">
      <c r="B312" s="119"/>
      <c r="E312" s="119"/>
    </row>
    <row r="313" spans="2:5">
      <c r="B313" s="119"/>
      <c r="E313" s="119"/>
    </row>
    <row r="314" spans="2:5">
      <c r="B314" s="119"/>
      <c r="E314" s="119"/>
    </row>
    <row r="315" spans="2:5">
      <c r="B315" s="119"/>
      <c r="E315" s="119"/>
    </row>
    <row r="316" spans="2:5">
      <c r="B316" s="119"/>
      <c r="E316" s="119"/>
    </row>
    <row r="317" spans="2:5">
      <c r="B317" s="119"/>
      <c r="E317" s="119"/>
    </row>
    <row r="318" spans="2:5">
      <c r="B318" s="119"/>
      <c r="E318" s="119"/>
    </row>
    <row r="319" spans="2:5">
      <c r="B319" s="119"/>
      <c r="E319" s="119"/>
    </row>
    <row r="320" spans="2:5">
      <c r="B320" s="119"/>
      <c r="E320" s="119"/>
    </row>
    <row r="321" spans="2:5">
      <c r="B321" s="119"/>
      <c r="E321" s="119"/>
    </row>
    <row r="322" spans="2:5">
      <c r="B322" s="119"/>
      <c r="E322" s="119"/>
    </row>
    <row r="323" spans="2:5">
      <c r="B323" s="119"/>
      <c r="E323" s="119"/>
    </row>
    <row r="324" spans="2:5">
      <c r="B324" s="119"/>
      <c r="E324" s="119"/>
    </row>
    <row r="325" spans="2:5">
      <c r="B325" s="119"/>
      <c r="E325" s="119"/>
    </row>
    <row r="326" spans="2:5">
      <c r="B326" s="119"/>
      <c r="E326" s="119"/>
    </row>
    <row r="327" spans="2:5">
      <c r="B327" s="119"/>
      <c r="E327" s="119"/>
    </row>
    <row r="328" spans="2:5">
      <c r="B328" s="119"/>
      <c r="E328" s="119"/>
    </row>
    <row r="329" spans="2:5">
      <c r="B329" s="119"/>
      <c r="E329" s="119"/>
    </row>
    <row r="330" spans="2:5">
      <c r="B330" s="119"/>
      <c r="E330" s="119"/>
    </row>
    <row r="331" spans="2:5">
      <c r="B331" s="119"/>
      <c r="E331" s="119"/>
    </row>
    <row r="332" spans="2:5">
      <c r="B332" s="119"/>
      <c r="E332" s="119"/>
    </row>
    <row r="333" spans="2:5">
      <c r="B333" s="119"/>
      <c r="E333" s="119"/>
    </row>
    <row r="334" spans="2:5">
      <c r="B334" s="119"/>
      <c r="E334" s="119"/>
    </row>
    <row r="335" spans="2:5">
      <c r="B335" s="119"/>
      <c r="E335" s="119"/>
    </row>
    <row r="336" spans="2:5">
      <c r="B336" s="119"/>
      <c r="E336" s="119"/>
    </row>
    <row r="337" spans="2:5">
      <c r="B337" s="119"/>
      <c r="E337" s="119"/>
    </row>
    <row r="338" spans="2:5">
      <c r="B338" s="119"/>
      <c r="E338" s="119"/>
    </row>
    <row r="339" spans="2:5">
      <c r="B339" s="119"/>
      <c r="E339" s="119"/>
    </row>
    <row r="340" spans="2:5">
      <c r="B340" s="119"/>
      <c r="E340" s="119"/>
    </row>
    <row r="341" spans="2:5">
      <c r="B341" s="119"/>
      <c r="E341" s="119"/>
    </row>
    <row r="342" spans="2:5">
      <c r="B342" s="119"/>
      <c r="E342" s="119"/>
    </row>
    <row r="343" spans="2:5">
      <c r="B343" s="119"/>
      <c r="E343" s="119"/>
    </row>
    <row r="344" spans="2:5">
      <c r="B344" s="119"/>
      <c r="E344" s="119"/>
    </row>
    <row r="345" spans="2:5">
      <c r="B345" s="119"/>
      <c r="E345" s="119"/>
    </row>
    <row r="346" spans="2:5">
      <c r="B346" s="119"/>
      <c r="E346" s="119"/>
    </row>
    <row r="347" spans="2:5">
      <c r="B347" s="119"/>
      <c r="E347" s="119"/>
    </row>
    <row r="348" spans="2:5">
      <c r="B348" s="119"/>
      <c r="E348" s="119"/>
    </row>
    <row r="349" spans="2:5">
      <c r="B349" s="119"/>
      <c r="E349" s="119"/>
    </row>
    <row r="350" spans="2:5">
      <c r="B350" s="119"/>
      <c r="E350" s="119"/>
    </row>
    <row r="351" spans="2:5">
      <c r="B351" s="119"/>
      <c r="E351" s="119"/>
    </row>
    <row r="352" spans="2:5">
      <c r="B352" s="119"/>
      <c r="E352" s="119"/>
    </row>
    <row r="353" spans="2:5">
      <c r="B353" s="119"/>
      <c r="E353" s="119"/>
    </row>
    <row r="354" spans="2:5">
      <c r="B354" s="119"/>
      <c r="E354" s="119"/>
    </row>
    <row r="355" spans="2:5">
      <c r="B355" s="119"/>
      <c r="E355" s="119"/>
    </row>
    <row r="356" spans="2:5">
      <c r="B356" s="119"/>
      <c r="E356" s="119"/>
    </row>
    <row r="357" spans="2:5">
      <c r="B357" s="119"/>
      <c r="E357" s="119"/>
    </row>
    <row r="358" spans="2:5">
      <c r="B358" s="119"/>
      <c r="E358" s="119"/>
    </row>
    <row r="359" spans="2:5">
      <c r="B359" s="119"/>
      <c r="E359" s="119"/>
    </row>
    <row r="360" spans="2:5">
      <c r="B360" s="119"/>
      <c r="E360" s="119"/>
    </row>
    <row r="361" spans="2:5">
      <c r="B361" s="119"/>
      <c r="E361" s="119"/>
    </row>
    <row r="362" spans="2:5">
      <c r="B362" s="119"/>
      <c r="E362" s="119"/>
    </row>
    <row r="363" spans="2:5">
      <c r="B363" s="119"/>
      <c r="E363" s="119"/>
    </row>
    <row r="364" spans="2:5">
      <c r="B364" s="119"/>
      <c r="E364" s="119"/>
    </row>
    <row r="365" spans="2:5">
      <c r="B365" s="119"/>
      <c r="E365" s="119"/>
    </row>
    <row r="366" spans="2:5">
      <c r="B366" s="119"/>
      <c r="E366" s="119"/>
    </row>
    <row r="367" spans="2:5">
      <c r="B367" s="119"/>
      <c r="E367" s="119"/>
    </row>
    <row r="368" spans="2:5">
      <c r="B368" s="119"/>
      <c r="E368" s="119"/>
    </row>
    <row r="369" spans="2:5">
      <c r="B369" s="119"/>
      <c r="E369" s="119"/>
    </row>
    <row r="370" spans="2:5">
      <c r="B370" s="119"/>
      <c r="E370" s="119"/>
    </row>
    <row r="371" spans="2:5">
      <c r="B371" s="119"/>
      <c r="E371" s="119"/>
    </row>
    <row r="372" spans="2:5">
      <c r="B372" s="119"/>
      <c r="E372" s="119"/>
    </row>
    <row r="373" spans="2:5">
      <c r="B373" s="119"/>
      <c r="E373" s="119"/>
    </row>
    <row r="374" spans="2:5">
      <c r="B374" s="119"/>
      <c r="E374" s="119"/>
    </row>
    <row r="375" spans="2:5">
      <c r="B375" s="119"/>
      <c r="E375" s="119"/>
    </row>
    <row r="376" spans="2:5">
      <c r="B376" s="119"/>
      <c r="E376" s="119"/>
    </row>
    <row r="377" spans="2:5">
      <c r="B377" s="119"/>
      <c r="E377" s="119"/>
    </row>
    <row r="378" spans="2:5">
      <c r="B378" s="119"/>
      <c r="E378" s="119"/>
    </row>
    <row r="379" spans="2:5">
      <c r="B379" s="119"/>
      <c r="E379" s="119"/>
    </row>
    <row r="380" spans="2:5">
      <c r="B380" s="119"/>
      <c r="E380" s="119"/>
    </row>
    <row r="381" spans="2:5">
      <c r="B381" s="119"/>
      <c r="E381" s="119"/>
    </row>
    <row r="382" spans="2:5">
      <c r="B382" s="119"/>
      <c r="E382" s="119"/>
    </row>
    <row r="383" spans="2:5">
      <c r="B383" s="119"/>
      <c r="E383" s="119"/>
    </row>
    <row r="384" spans="2:5">
      <c r="B384" s="119"/>
      <c r="E384" s="119"/>
    </row>
    <row r="385" spans="2:5">
      <c r="B385" s="119"/>
      <c r="E385" s="119"/>
    </row>
    <row r="386" spans="2:5">
      <c r="B386" s="119"/>
      <c r="E386" s="119"/>
    </row>
    <row r="387" spans="2:5">
      <c r="B387" s="119"/>
      <c r="E387" s="119"/>
    </row>
    <row r="388" spans="2:5">
      <c r="B388" s="119"/>
      <c r="E388" s="119"/>
    </row>
    <row r="389" spans="2:5">
      <c r="B389" s="119"/>
      <c r="E389" s="119"/>
    </row>
    <row r="390" spans="2:5">
      <c r="B390" s="119"/>
      <c r="E390" s="119"/>
    </row>
    <row r="391" spans="2:5">
      <c r="B391" s="119"/>
      <c r="E391" s="119"/>
    </row>
    <row r="392" spans="2:5">
      <c r="B392" s="119"/>
      <c r="E392" s="119"/>
    </row>
    <row r="393" spans="2:5">
      <c r="B393" s="119"/>
      <c r="E393" s="119"/>
    </row>
    <row r="394" spans="2:5">
      <c r="B394" s="119"/>
      <c r="E394" s="119"/>
    </row>
    <row r="395" spans="2:5">
      <c r="B395" s="119"/>
      <c r="E395" s="119"/>
    </row>
    <row r="396" spans="2:5">
      <c r="B396" s="119"/>
      <c r="E396" s="119"/>
    </row>
    <row r="397" spans="2:5">
      <c r="B397" s="119"/>
      <c r="E397" s="119"/>
    </row>
    <row r="398" spans="2:5">
      <c r="B398" s="119"/>
      <c r="E398" s="119"/>
    </row>
    <row r="399" spans="2:5">
      <c r="B399" s="119"/>
      <c r="E399" s="119"/>
    </row>
    <row r="400" spans="2:5">
      <c r="B400" s="119"/>
      <c r="E400" s="119"/>
    </row>
    <row r="401" spans="2:5">
      <c r="B401" s="119"/>
      <c r="E401" s="119"/>
    </row>
    <row r="402" spans="2:5">
      <c r="B402" s="119"/>
      <c r="E402" s="119"/>
    </row>
    <row r="403" spans="2:5">
      <c r="B403" s="119"/>
      <c r="E403" s="119"/>
    </row>
    <row r="404" spans="2:5">
      <c r="B404" s="119"/>
      <c r="E404" s="119"/>
    </row>
    <row r="405" spans="2:5">
      <c r="B405" s="119"/>
      <c r="E405" s="119"/>
    </row>
    <row r="406" spans="2:5">
      <c r="B406" s="119"/>
      <c r="E406" s="119"/>
    </row>
    <row r="407" spans="2:5">
      <c r="B407" s="119"/>
      <c r="E407" s="119"/>
    </row>
    <row r="408" spans="2:5">
      <c r="B408" s="119"/>
      <c r="E408" s="119"/>
    </row>
    <row r="409" spans="2:5">
      <c r="B409" s="119"/>
      <c r="E409" s="119"/>
    </row>
    <row r="410" spans="2:5">
      <c r="B410" s="119"/>
      <c r="E410" s="119"/>
    </row>
    <row r="411" spans="2:5">
      <c r="B411" s="119"/>
      <c r="E411" s="119"/>
    </row>
    <row r="412" spans="2:5">
      <c r="B412" s="119"/>
      <c r="E412" s="119"/>
    </row>
    <row r="413" spans="2:5">
      <c r="B413" s="119"/>
      <c r="E413" s="119"/>
    </row>
    <row r="414" spans="2:5">
      <c r="B414" s="119"/>
      <c r="E414" s="119"/>
    </row>
    <row r="415" spans="2:5">
      <c r="B415" s="119"/>
      <c r="E415" s="119"/>
    </row>
    <row r="416" spans="2:5">
      <c r="B416" s="119"/>
      <c r="E416" s="119"/>
    </row>
    <row r="417" spans="2:5">
      <c r="B417" s="119"/>
      <c r="E417" s="119"/>
    </row>
    <row r="418" spans="2:5">
      <c r="B418" s="119"/>
      <c r="E418" s="119"/>
    </row>
    <row r="419" spans="2:5">
      <c r="B419" s="119"/>
      <c r="E419" s="119"/>
    </row>
    <row r="420" spans="2:5">
      <c r="B420" s="119"/>
      <c r="E420" s="119"/>
    </row>
    <row r="421" spans="2:5">
      <c r="B421" s="119"/>
      <c r="E421" s="119"/>
    </row>
    <row r="422" spans="2:5">
      <c r="B422" s="119"/>
      <c r="E422" s="119"/>
    </row>
    <row r="423" spans="2:5">
      <c r="B423" s="119"/>
      <c r="E423" s="119"/>
    </row>
    <row r="424" spans="2:5">
      <c r="B424" s="119"/>
      <c r="E424" s="119"/>
    </row>
    <row r="425" spans="2:5">
      <c r="B425" s="119"/>
      <c r="E425" s="119"/>
    </row>
    <row r="426" spans="2:5">
      <c r="B426" s="119"/>
      <c r="E426" s="119"/>
    </row>
    <row r="427" spans="2:5">
      <c r="B427" s="119"/>
      <c r="E427" s="119"/>
    </row>
    <row r="428" spans="2:5">
      <c r="B428" s="119"/>
      <c r="E428" s="119"/>
    </row>
    <row r="429" spans="2:5">
      <c r="B429" s="119"/>
      <c r="E429" s="119"/>
    </row>
    <row r="430" spans="2:5">
      <c r="B430" s="119"/>
      <c r="E430" s="119"/>
    </row>
    <row r="431" spans="2:5">
      <c r="B431" s="119"/>
      <c r="E431" s="119"/>
    </row>
    <row r="432" spans="2:5">
      <c r="B432" s="119"/>
      <c r="E432" s="119"/>
    </row>
    <row r="433" spans="2:5">
      <c r="B433" s="119"/>
      <c r="E433" s="119"/>
    </row>
    <row r="434" spans="2:5">
      <c r="B434" s="119"/>
      <c r="E434" s="119"/>
    </row>
    <row r="435" spans="2:5">
      <c r="B435" s="119"/>
      <c r="E435" s="119"/>
    </row>
    <row r="436" spans="2:5">
      <c r="B436" s="119"/>
      <c r="E436" s="119"/>
    </row>
    <row r="437" spans="2:5">
      <c r="B437" s="119"/>
      <c r="E437" s="119"/>
    </row>
    <row r="438" spans="2:5">
      <c r="B438" s="119"/>
      <c r="E438" s="119"/>
    </row>
    <row r="439" spans="2:5">
      <c r="B439" s="119"/>
      <c r="E439" s="119"/>
    </row>
    <row r="440" spans="2:5">
      <c r="B440" s="119"/>
      <c r="E440" s="119"/>
    </row>
    <row r="441" spans="2:5">
      <c r="B441" s="119"/>
      <c r="E441" s="119"/>
    </row>
    <row r="442" spans="2:5">
      <c r="B442" s="119"/>
      <c r="E442" s="119"/>
    </row>
    <row r="443" spans="2:5">
      <c r="B443" s="119"/>
      <c r="E443" s="119"/>
    </row>
    <row r="444" spans="2:5">
      <c r="B444" s="119"/>
      <c r="E444" s="119"/>
    </row>
    <row r="445" spans="2:5">
      <c r="B445" s="119"/>
      <c r="E445" s="119"/>
    </row>
    <row r="446" spans="2:5">
      <c r="B446" s="119"/>
      <c r="E446" s="119"/>
    </row>
    <row r="447" spans="2:5">
      <c r="B447" s="119"/>
      <c r="E447" s="119"/>
    </row>
    <row r="448" spans="2:5">
      <c r="B448" s="119"/>
      <c r="E448" s="119"/>
    </row>
    <row r="449" spans="2:5">
      <c r="B449" s="119"/>
      <c r="E449" s="119"/>
    </row>
    <row r="450" spans="2:5">
      <c r="B450" s="119"/>
      <c r="E450" s="119"/>
    </row>
    <row r="451" spans="2:5">
      <c r="B451" s="119"/>
      <c r="E451" s="119"/>
    </row>
    <row r="452" spans="2:5">
      <c r="B452" s="119"/>
      <c r="E452" s="119"/>
    </row>
    <row r="453" spans="2:5">
      <c r="B453" s="119"/>
      <c r="E453" s="119"/>
    </row>
    <row r="454" spans="2:5">
      <c r="B454" s="119"/>
      <c r="E454" s="119"/>
    </row>
    <row r="455" spans="2:5">
      <c r="B455" s="119"/>
      <c r="E455" s="119"/>
    </row>
    <row r="456" spans="2:5">
      <c r="B456" s="119"/>
      <c r="E456" s="119"/>
    </row>
    <row r="457" spans="2:5">
      <c r="B457" s="119"/>
      <c r="E457" s="119"/>
    </row>
    <row r="458" spans="2:5">
      <c r="B458" s="119"/>
      <c r="E458" s="119"/>
    </row>
    <row r="459" spans="2:5">
      <c r="B459" s="119"/>
      <c r="E459" s="119"/>
    </row>
    <row r="460" spans="2:5">
      <c r="B460" s="119"/>
      <c r="E460" s="119"/>
    </row>
    <row r="461" spans="2:5">
      <c r="B461" s="119"/>
      <c r="E461" s="119"/>
    </row>
    <row r="462" spans="2:5">
      <c r="B462" s="119"/>
      <c r="E462" s="119"/>
    </row>
    <row r="463" spans="2:5">
      <c r="B463" s="119"/>
      <c r="E463" s="119"/>
    </row>
    <row r="464" spans="2:5">
      <c r="B464" s="119"/>
      <c r="E464" s="119"/>
    </row>
    <row r="465" spans="2:5">
      <c r="B465" s="119"/>
      <c r="E465" s="119"/>
    </row>
    <row r="466" spans="2:5">
      <c r="B466" s="119"/>
      <c r="E466" s="119"/>
    </row>
    <row r="467" spans="2:5">
      <c r="B467" s="119"/>
      <c r="E467" s="119"/>
    </row>
    <row r="468" spans="2:5">
      <c r="B468" s="119"/>
      <c r="E468" s="119"/>
    </row>
    <row r="469" spans="2:5">
      <c r="B469" s="119"/>
      <c r="E469" s="119"/>
    </row>
    <row r="470" spans="2:5">
      <c r="B470" s="119"/>
      <c r="E470" s="119"/>
    </row>
    <row r="471" spans="2:5">
      <c r="B471" s="119"/>
      <c r="E471" s="119"/>
    </row>
    <row r="472" spans="2:5">
      <c r="B472" s="119"/>
      <c r="E472" s="119"/>
    </row>
    <row r="473" spans="2:5">
      <c r="B473" s="119"/>
      <c r="E473" s="119"/>
    </row>
    <row r="474" spans="2:5">
      <c r="B474" s="119"/>
      <c r="E474" s="119"/>
    </row>
    <row r="475" spans="2:5">
      <c r="B475" s="119"/>
      <c r="E475" s="119"/>
    </row>
    <row r="476" spans="2:5">
      <c r="B476" s="119"/>
      <c r="E476" s="119"/>
    </row>
    <row r="477" spans="2:5">
      <c r="B477" s="119"/>
      <c r="E477" s="119"/>
    </row>
    <row r="478" spans="2:5">
      <c r="B478" s="119"/>
      <c r="E478" s="119"/>
    </row>
    <row r="479" spans="2:5">
      <c r="B479" s="119"/>
      <c r="E479" s="119"/>
    </row>
    <row r="480" spans="2:5">
      <c r="B480" s="119"/>
      <c r="E480" s="119"/>
    </row>
    <row r="481" spans="2:5">
      <c r="B481" s="119"/>
      <c r="E481" s="119"/>
    </row>
    <row r="482" spans="2:5">
      <c r="B482" s="119"/>
      <c r="E482" s="119"/>
    </row>
    <row r="483" spans="2:5">
      <c r="B483" s="119"/>
      <c r="E483" s="119"/>
    </row>
    <row r="484" spans="2:5">
      <c r="B484" s="119"/>
      <c r="E484" s="119"/>
    </row>
    <row r="485" spans="2:5">
      <c r="B485" s="119"/>
      <c r="E485" s="119"/>
    </row>
    <row r="486" spans="2:5">
      <c r="B486" s="119"/>
      <c r="E486" s="119"/>
    </row>
    <row r="487" spans="2:5">
      <c r="B487" s="119"/>
      <c r="E487" s="119"/>
    </row>
    <row r="488" spans="2:5">
      <c r="B488" s="119"/>
      <c r="E488" s="119"/>
    </row>
    <row r="489" spans="2:5">
      <c r="B489" s="119"/>
      <c r="E489" s="119"/>
    </row>
    <row r="490" spans="2:5">
      <c r="B490" s="119"/>
      <c r="E490" s="119"/>
    </row>
    <row r="491" spans="2:5">
      <c r="B491" s="119"/>
      <c r="E491" s="119"/>
    </row>
    <row r="492" spans="2:5">
      <c r="B492" s="119"/>
      <c r="E492" s="119"/>
    </row>
    <row r="493" spans="2:5">
      <c r="B493" s="119"/>
      <c r="E493" s="119"/>
    </row>
    <row r="494" spans="2:5">
      <c r="B494" s="119"/>
      <c r="E494" s="119"/>
    </row>
    <row r="495" spans="2:5">
      <c r="B495" s="119"/>
      <c r="E495" s="119"/>
    </row>
    <row r="496" spans="2:5">
      <c r="B496" s="119"/>
      <c r="E496" s="119"/>
    </row>
    <row r="497" spans="2:5">
      <c r="B497" s="119"/>
      <c r="E497" s="119"/>
    </row>
    <row r="498" spans="2:5">
      <c r="B498" s="119"/>
      <c r="E498" s="119"/>
    </row>
    <row r="499" spans="2:5">
      <c r="B499" s="119"/>
      <c r="E499" s="119"/>
    </row>
    <row r="500" spans="2:5">
      <c r="B500" s="119"/>
      <c r="E500" s="119"/>
    </row>
    <row r="501" spans="2:5">
      <c r="B501" s="119"/>
      <c r="E501" s="119"/>
    </row>
    <row r="502" spans="2:5">
      <c r="B502" s="119"/>
      <c r="E502" s="119"/>
    </row>
    <row r="503" spans="2:5">
      <c r="B503" s="119"/>
      <c r="E503" s="119"/>
    </row>
    <row r="504" spans="2:5">
      <c r="B504" s="119"/>
      <c r="E504" s="119"/>
    </row>
    <row r="505" spans="2:5">
      <c r="B505" s="119"/>
      <c r="E505" s="119"/>
    </row>
    <row r="506" spans="2:5">
      <c r="B506" s="119"/>
      <c r="E506" s="119"/>
    </row>
    <row r="507" spans="2:5">
      <c r="B507" s="119"/>
      <c r="E507" s="119"/>
    </row>
    <row r="508" spans="2:5">
      <c r="B508" s="119"/>
      <c r="E508" s="119"/>
    </row>
    <row r="509" spans="2:5">
      <c r="B509" s="119"/>
      <c r="E509" s="119"/>
    </row>
    <row r="510" spans="2:5">
      <c r="B510" s="119"/>
      <c r="E510" s="119"/>
    </row>
    <row r="511" spans="2:5">
      <c r="B511" s="119"/>
      <c r="E511" s="119"/>
    </row>
    <row r="512" spans="2:5">
      <c r="B512" s="119"/>
      <c r="E512" s="119"/>
    </row>
    <row r="513" spans="2:5">
      <c r="B513" s="119"/>
      <c r="E513" s="119"/>
    </row>
    <row r="514" spans="2:5">
      <c r="B514" s="119"/>
      <c r="E514" s="119"/>
    </row>
    <row r="515" spans="2:5">
      <c r="B515" s="119"/>
      <c r="E515" s="119"/>
    </row>
    <row r="516" spans="2:5">
      <c r="B516" s="119"/>
      <c r="E516" s="119"/>
    </row>
    <row r="517" spans="2:5">
      <c r="B517" s="119"/>
      <c r="E517" s="119"/>
    </row>
    <row r="518" spans="2:5">
      <c r="B518" s="119"/>
      <c r="E518" s="119"/>
    </row>
    <row r="519" spans="2:5">
      <c r="B519" s="119"/>
      <c r="E519" s="119"/>
    </row>
    <row r="520" spans="2:5">
      <c r="B520" s="119"/>
      <c r="E520" s="119"/>
    </row>
    <row r="521" spans="2:5">
      <c r="B521" s="119"/>
      <c r="E521" s="119"/>
    </row>
    <row r="522" spans="2:5">
      <c r="B522" s="119"/>
      <c r="E522" s="119"/>
    </row>
    <row r="523" spans="2:5">
      <c r="B523" s="119"/>
      <c r="E523" s="119"/>
    </row>
    <row r="524" spans="2:5">
      <c r="B524" s="119"/>
      <c r="E524" s="119"/>
    </row>
    <row r="525" spans="2:5">
      <c r="B525" s="119"/>
      <c r="E525" s="119"/>
    </row>
    <row r="526" spans="2:5">
      <c r="B526" s="119"/>
      <c r="E526" s="119"/>
    </row>
    <row r="527" spans="2:5">
      <c r="B527" s="119"/>
      <c r="E527" s="119"/>
    </row>
    <row r="528" spans="2:5">
      <c r="B528" s="119"/>
      <c r="E528" s="119"/>
    </row>
    <row r="529" spans="2:5">
      <c r="B529" s="119"/>
      <c r="E529" s="119"/>
    </row>
    <row r="530" spans="2:5">
      <c r="B530" s="119"/>
      <c r="E530" s="119"/>
    </row>
    <row r="531" spans="2:5">
      <c r="B531" s="119"/>
      <c r="E531" s="119"/>
    </row>
    <row r="532" spans="2:5">
      <c r="B532" s="119"/>
      <c r="E532" s="119"/>
    </row>
    <row r="533" spans="2:5">
      <c r="B533" s="119"/>
      <c r="E533" s="119"/>
    </row>
    <row r="534" spans="2:5">
      <c r="B534" s="119"/>
      <c r="E534" s="119"/>
    </row>
    <row r="535" spans="2:5">
      <c r="B535" s="119"/>
      <c r="E535" s="119"/>
    </row>
    <row r="536" spans="2:5">
      <c r="B536" s="119"/>
      <c r="E536" s="119"/>
    </row>
    <row r="537" spans="2:5">
      <c r="B537" s="119"/>
      <c r="E537" s="119"/>
    </row>
    <row r="538" spans="2:5">
      <c r="B538" s="119"/>
      <c r="E538" s="119"/>
    </row>
    <row r="539" spans="2:5">
      <c r="B539" s="119"/>
      <c r="E539" s="119"/>
    </row>
    <row r="540" spans="2:5">
      <c r="B540" s="119"/>
      <c r="E540" s="119"/>
    </row>
    <row r="541" spans="2:5">
      <c r="B541" s="119"/>
      <c r="E541" s="119"/>
    </row>
    <row r="542" spans="2:5">
      <c r="B542" s="119"/>
      <c r="E542" s="119"/>
    </row>
    <row r="543" spans="2:5">
      <c r="B543" s="119"/>
      <c r="E543" s="119"/>
    </row>
    <row r="544" spans="2:5">
      <c r="B544" s="119"/>
      <c r="E544" s="119"/>
    </row>
  </sheetData>
  <mergeCells count="2">
    <mergeCell ref="B1:J1"/>
    <mergeCell ref="B2:J2"/>
  </mergeCells>
  <conditionalFormatting sqref="E4:E31">
    <cfRule type="cellIs" dxfId="0" priority="1" stopIfTrue="1" operator="equal">
      <formula>"Critical"</formula>
    </cfRule>
  </conditionalFormatting>
  <dataValidations count="2">
    <dataValidation type="list" allowBlank="1" showInputMessage="1" showErrorMessage="1" errorTitle="Invalid entry" error="Please choose from list." promptTitle="Priority" prompt="Choose a priority " sqref="E4:E31" xr:uid="{00000000-0002-0000-0B00-000000000000}">
      <formula1>Issue_Priority</formula1>
    </dataValidation>
    <dataValidation type="list" allowBlank="1" showInputMessage="1" showErrorMessage="1" errorTitle="invalid entry " error="PLease choose from list only" promptTitle="Choose a status level" prompt="New, Active,Closed , Pending" sqref="G25:G31 G4:G21" xr:uid="{00000000-0002-0000-0B00-000001000000}">
      <formula1>Issue_Status</formula1>
    </dataValidation>
  </dataValidations>
  <pageMargins left="0.75" right="0.75" top="1" bottom="1" header="0.5" footer="0.5"/>
  <pageSetup scale="87" orientation="landscape" horizontalDpi="300" verticalDpi="300" r:id="rId1"/>
  <headerFooter alignWithMargins="0">
    <oddFooter>&amp;L&amp;"Times New Roman,Italic"&amp;9Project Workbook - Issues Log&amp;C&amp;"Times New Roman,Italic"Page &amp;P of &amp;N&amp;R&amp;"Times New Roman,Italic"&amp;9&amp;D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AD386"/>
  <sheetViews>
    <sheetView zoomScale="90" zoomScaleNormal="90" zoomScaleSheetLayoutView="50" workbookViewId="0">
      <pane ySplit="6" topLeftCell="A7" activePane="bottomLeft" state="frozen"/>
      <selection pane="bottomLeft" activeCell="O3" sqref="O3"/>
    </sheetView>
  </sheetViews>
  <sheetFormatPr defaultColWidth="9.140625" defaultRowHeight="12.75" outlineLevelCol="1"/>
  <cols>
    <col min="1" max="1" width="1.28515625" style="165" customWidth="1"/>
    <col min="2" max="2" width="8.5703125" style="248" customWidth="1"/>
    <col min="3" max="3" width="14.42578125" style="247" customWidth="1"/>
    <col min="4" max="4" width="57.42578125" style="247" customWidth="1"/>
    <col min="5" max="5" width="23.5703125" style="165" customWidth="1"/>
    <col min="6" max="8" width="17.85546875" style="165" hidden="1" customWidth="1" outlineLevel="1"/>
    <col min="9" max="10" width="13.5703125" style="165" hidden="1" customWidth="1" outlineLevel="1"/>
    <col min="11" max="11" width="16" style="165" customWidth="1" collapsed="1"/>
    <col min="12" max="12" width="15.7109375" style="249" customWidth="1"/>
    <col min="13" max="13" width="35.28515625" style="165" customWidth="1"/>
    <col min="14" max="14" width="10.5703125" style="165" customWidth="1"/>
    <col min="15" max="15" width="44" style="166" bestFit="1" customWidth="1"/>
    <col min="16" max="18" width="9.140625" style="165"/>
    <col min="19" max="19" width="13.28515625" style="165" customWidth="1"/>
    <col min="20" max="28" width="9.140625" style="165"/>
    <col min="29" max="29" width="11.28515625" style="165" bestFit="1" customWidth="1"/>
    <col min="30" max="30" width="40.5703125" style="165" bestFit="1" customWidth="1"/>
    <col min="31" max="16384" width="9.140625" style="165"/>
  </cols>
  <sheetData>
    <row r="1" spans="1:30" ht="3.95" customHeight="1" thickBot="1">
      <c r="A1"/>
      <c r="B1" s="3"/>
      <c r="C1" s="1"/>
      <c r="D1" s="1"/>
      <c r="E1"/>
      <c r="F1"/>
      <c r="G1"/>
      <c r="H1"/>
      <c r="I1"/>
      <c r="J1"/>
      <c r="K1"/>
      <c r="L1" s="4"/>
      <c r="M1"/>
      <c r="N1"/>
    </row>
    <row r="2" spans="1:30" ht="35.25" customHeight="1">
      <c r="A2"/>
      <c r="B2" s="367" t="s">
        <v>26</v>
      </c>
      <c r="C2" s="368"/>
      <c r="D2" s="368"/>
      <c r="E2" s="368"/>
      <c r="F2" s="368"/>
      <c r="G2" s="368"/>
      <c r="H2" s="368"/>
      <c r="I2" s="368"/>
      <c r="J2" s="368"/>
      <c r="K2" s="369"/>
      <c r="L2" s="376" t="s">
        <v>27</v>
      </c>
      <c r="M2" s="377"/>
      <c r="N2" s="378"/>
    </row>
    <row r="3" spans="1:30" s="238" customFormat="1" ht="24" customHeight="1" thickBot="1">
      <c r="A3" s="2"/>
      <c r="B3" s="370"/>
      <c r="C3" s="371"/>
      <c r="D3" s="371"/>
      <c r="E3" s="371"/>
      <c r="F3" s="371"/>
      <c r="G3" s="371"/>
      <c r="H3" s="371"/>
      <c r="I3" s="371"/>
      <c r="J3" s="371"/>
      <c r="K3" s="372"/>
      <c r="L3" s="149"/>
      <c r="M3" s="150" t="s">
        <v>28</v>
      </c>
      <c r="N3" s="151">
        <f ca="1">COUNTIF($N$7:$N$41,"Done")</f>
        <v>0</v>
      </c>
      <c r="O3" s="250"/>
    </row>
    <row r="4" spans="1:30" s="238" customFormat="1" ht="24" customHeight="1" thickBot="1">
      <c r="A4" s="2"/>
      <c r="B4" s="373" t="s">
        <v>29</v>
      </c>
      <c r="C4" s="374"/>
      <c r="D4" s="374"/>
      <c r="E4" s="374"/>
      <c r="F4" s="374"/>
      <c r="G4" s="374"/>
      <c r="H4" s="374"/>
      <c r="I4" s="374"/>
      <c r="J4" s="374"/>
      <c r="K4" s="375"/>
      <c r="L4" s="149"/>
      <c r="M4" s="150" t="s">
        <v>30</v>
      </c>
      <c r="N4" s="151">
        <f ca="1">COUNTIF($N$7:$N$41,"Ontrack")</f>
        <v>1</v>
      </c>
      <c r="O4" s="250"/>
    </row>
    <row r="5" spans="1:30" s="238" customFormat="1" ht="24" customHeight="1" thickBot="1">
      <c r="A5" s="2"/>
      <c r="B5" s="379" t="s">
        <v>31</v>
      </c>
      <c r="C5" s="380"/>
      <c r="D5" s="215"/>
      <c r="E5" s="154" t="s">
        <v>32</v>
      </c>
      <c r="F5" s="216">
        <f ca="1">NOW()</f>
        <v>45461.427953703707</v>
      </c>
      <c r="G5" s="154"/>
      <c r="H5" s="154"/>
      <c r="I5" s="154"/>
      <c r="J5" s="154"/>
      <c r="K5" s="164"/>
      <c r="L5" s="152"/>
      <c r="M5" s="153" t="s">
        <v>33</v>
      </c>
      <c r="N5" s="151">
        <f ca="1">COUNTIF($N$7:$N$41,"Overdue")</f>
        <v>34</v>
      </c>
      <c r="O5" s="250"/>
    </row>
    <row r="6" spans="1:30" s="239" customFormat="1" ht="40.15" customHeight="1" thickBot="1">
      <c r="A6" s="15"/>
      <c r="B6" s="17" t="s">
        <v>34</v>
      </c>
      <c r="C6" s="18" t="s">
        <v>35</v>
      </c>
      <c r="D6" s="18" t="s">
        <v>36</v>
      </c>
      <c r="E6" s="18" t="s">
        <v>37</v>
      </c>
      <c r="F6" s="29" t="s">
        <v>38</v>
      </c>
      <c r="G6" s="29" t="s">
        <v>39</v>
      </c>
      <c r="H6" s="29" t="s">
        <v>40</v>
      </c>
      <c r="I6" s="29" t="s">
        <v>41</v>
      </c>
      <c r="J6" s="29" t="s">
        <v>42</v>
      </c>
      <c r="K6" s="19" t="s">
        <v>43</v>
      </c>
      <c r="L6" s="18" t="s">
        <v>44</v>
      </c>
      <c r="M6" s="18" t="s">
        <v>45</v>
      </c>
      <c r="N6" s="158" t="s">
        <v>46</v>
      </c>
      <c r="O6" s="251"/>
    </row>
    <row r="7" spans="1:30" s="239" customFormat="1" ht="31.9" customHeight="1">
      <c r="A7" s="20"/>
      <c r="B7" s="155"/>
      <c r="C7" s="26"/>
      <c r="D7" s="157" t="s">
        <v>47</v>
      </c>
      <c r="E7" s="25"/>
      <c r="F7" s="25"/>
      <c r="G7" s="25"/>
      <c r="H7" s="25"/>
      <c r="I7" s="25"/>
      <c r="J7" s="26">
        <f>IF(ISERROR(MIN(J8:J9)),"TBD",MIN(J8:J9))</f>
        <v>0</v>
      </c>
      <c r="K7" s="26">
        <f>IF(ISERROR(MAX(K8:K9)),"TBD",MAX(K8:K9))</f>
        <v>13</v>
      </c>
      <c r="L7" s="26" t="str">
        <f>IF(COUNT(L8:L9)=ROWS(L8:L9),MAX(L8:L9),"")</f>
        <v/>
      </c>
      <c r="M7" s="25"/>
      <c r="N7" s="138" t="str">
        <f ca="1">IF(K7="TBD",K7,IF(D7="","",IF(AND(L7&gt;0,L7&lt;&gt;""),"Done",IF(TODAY()&gt;K7,"Overdue","Ontrack"))))</f>
        <v>Overdue</v>
      </c>
      <c r="O7" s="251" t="str">
        <f>IF(ISBLANK($E7),$D7,$O6)</f>
        <v>Find Opportunity</v>
      </c>
      <c r="AC7" s="30" t="s">
        <v>48</v>
      </c>
      <c r="AD7" s="240" t="s">
        <v>49</v>
      </c>
    </row>
    <row r="8" spans="1:30" s="239" customFormat="1" ht="30" customHeight="1">
      <c r="A8" s="20"/>
      <c r="B8" s="11">
        <f>MAX($B$7:$B7)+1</f>
        <v>1</v>
      </c>
      <c r="C8" s="8"/>
      <c r="D8" s="7" t="s">
        <v>50</v>
      </c>
      <c r="E8" s="5" t="s">
        <v>51</v>
      </c>
      <c r="F8" s="24"/>
      <c r="G8" s="24"/>
      <c r="H8" s="24"/>
      <c r="I8" s="24"/>
      <c r="J8" s="160">
        <f>K8</f>
        <v>0</v>
      </c>
      <c r="K8" s="161"/>
      <c r="L8" s="160"/>
      <c r="M8" s="23"/>
      <c r="N8" s="138" t="str">
        <f t="shared" ref="N8:N40" ca="1" si="0">IF(D8="","",IF(AND(L8&gt;0,L8&lt;&gt;""),"Done",IF(TODAY()&gt;K8,"Overdue","Ontrack")))</f>
        <v>Overdue</v>
      </c>
      <c r="O8" s="251" t="str">
        <f t="shared" ref="O8:O41" si="1">IF(ISBLANK($E8),$D8,$O7)</f>
        <v>Find Opportunity</v>
      </c>
      <c r="AC8" s="31">
        <v>43831</v>
      </c>
      <c r="AD8" s="165" t="s">
        <v>52</v>
      </c>
    </row>
    <row r="9" spans="1:30" s="239" customFormat="1" ht="30" customHeight="1">
      <c r="A9" s="20"/>
      <c r="B9" s="11">
        <f>MAX($B$7:$B8)+1</f>
        <v>2</v>
      </c>
      <c r="C9" s="22"/>
      <c r="D9" s="7" t="s">
        <v>53</v>
      </c>
      <c r="E9" s="5" t="s">
        <v>54</v>
      </c>
      <c r="F9" s="5">
        <v>1</v>
      </c>
      <c r="G9" s="5"/>
      <c r="H9" s="5"/>
      <c r="I9" s="5">
        <v>10</v>
      </c>
      <c r="J9" s="162">
        <f>IF(F9="","",IF(H9&gt;0,WORKDAY(MAX(VLOOKUP(F9,Workplan,10,FALSE),VLOOKUP(G9,Workplan,10,FALSE),VLOOKUP(H9,Workplan,10,FALSE)),0,Holidays),IF(G9&gt;0,WORKDAY(MAX(VLOOKUP(F9,Workplan,10,FALSE),VLOOKUP(G9,Workplan,10,FALSE)),0,Holidays),WORKDAY(VLOOKUP(F9,Workplan,10,FALSE),0,Holidays))))</f>
        <v>0</v>
      </c>
      <c r="K9" s="162">
        <f>IF(J9="","",WORKDAY(J9,I9,Holidays))</f>
        <v>13</v>
      </c>
      <c r="L9" s="160"/>
      <c r="M9" s="139"/>
      <c r="N9" s="138" t="str">
        <f t="shared" ca="1" si="0"/>
        <v>Overdue</v>
      </c>
      <c r="O9" s="251" t="str">
        <f t="shared" si="1"/>
        <v>Find Opportunity</v>
      </c>
      <c r="AC9" s="31">
        <v>43976</v>
      </c>
      <c r="AD9" s="165" t="s">
        <v>55</v>
      </c>
    </row>
    <row r="10" spans="1:30" s="239" customFormat="1" ht="30" customHeight="1">
      <c r="A10" s="20"/>
      <c r="B10" s="155"/>
      <c r="C10" s="26"/>
      <c r="D10" s="28" t="s">
        <v>56</v>
      </c>
      <c r="E10" s="25"/>
      <c r="F10" s="25"/>
      <c r="G10" s="25"/>
      <c r="H10" s="25"/>
      <c r="I10" s="25"/>
      <c r="J10" s="26">
        <f>IF(ISERROR(MIN(J11:J14)),"TBD",MIN(J11:J14))</f>
        <v>13</v>
      </c>
      <c r="K10" s="26">
        <f>IF(ISERROR(MAX(K11:K14)),"TBD",MAX(K11:K14))</f>
        <v>20</v>
      </c>
      <c r="L10" s="26" t="str">
        <f>IF(COUNT(L11:L14)=ROWS(L11:L14),MAX(L11:L14),"")</f>
        <v/>
      </c>
      <c r="M10" s="25"/>
      <c r="N10" s="138" t="str">
        <f ca="1">IF(K10="TBD",K10,IF(D10="","",IF(AND(L10&gt;0,L10&lt;&gt;""),"Done",IF(TODAY()&gt;K10,"Overdue","Ontrack"))))</f>
        <v>Overdue</v>
      </c>
      <c r="O10" s="251" t="str">
        <f t="shared" si="1"/>
        <v>Organize Team</v>
      </c>
      <c r="AC10" s="31">
        <v>44015</v>
      </c>
      <c r="AD10" s="241" t="s">
        <v>57</v>
      </c>
    </row>
    <row r="11" spans="1:30" s="242" customFormat="1" ht="30.6" customHeight="1">
      <c r="A11" s="16"/>
      <c r="B11" s="11">
        <f>MAX($B$7:$B10)+1</f>
        <v>3</v>
      </c>
      <c r="C11" s="22"/>
      <c r="D11" s="21" t="s">
        <v>58</v>
      </c>
      <c r="E11" s="5" t="s">
        <v>59</v>
      </c>
      <c r="F11" s="5">
        <v>2</v>
      </c>
      <c r="G11" s="5"/>
      <c r="H11" s="5"/>
      <c r="I11" s="5">
        <v>5</v>
      </c>
      <c r="J11" s="162">
        <f>IF(F11="","",IF(H11&gt;0,WORKDAY(MAX(VLOOKUP(F11,Workplan,10,FALSE),VLOOKUP(G11,Workplan,10,FALSE),VLOOKUP(H11,Workplan,10,FALSE)),0,Holidays),IF(G11&gt;0,WORKDAY(MAX(VLOOKUP(F11,Workplan,10,FALSE),VLOOKUP(G11,Workplan,10,FALSE)),0,Holidays),WORKDAY(VLOOKUP(F11,Workplan,10,FALSE),0,Holidays))))</f>
        <v>13</v>
      </c>
      <c r="K11" s="162">
        <f>IF(J11="","",WORKDAY(J11,I11,Holidays))</f>
        <v>20</v>
      </c>
      <c r="L11" s="160"/>
      <c r="M11" s="139"/>
      <c r="N11" s="138" t="str">
        <f t="shared" ca="1" si="0"/>
        <v>Overdue</v>
      </c>
      <c r="O11" s="251" t="str">
        <f t="shared" si="1"/>
        <v>Organize Team</v>
      </c>
      <c r="S11" s="239"/>
      <c r="AC11" s="31">
        <v>44081</v>
      </c>
      <c r="AD11" s="165" t="s">
        <v>60</v>
      </c>
    </row>
    <row r="12" spans="1:30" s="242" customFormat="1" ht="30.6" customHeight="1">
      <c r="A12" s="16"/>
      <c r="B12" s="11">
        <f>MAX($B$7:$B11)+1</f>
        <v>4</v>
      </c>
      <c r="C12" s="8"/>
      <c r="D12" s="7" t="s">
        <v>61</v>
      </c>
      <c r="E12" s="5" t="s">
        <v>59</v>
      </c>
      <c r="F12" s="6">
        <v>3</v>
      </c>
      <c r="G12" s="6"/>
      <c r="H12" s="6"/>
      <c r="I12" s="6">
        <v>0</v>
      </c>
      <c r="J12" s="162">
        <f>IF(F12="","",IF(H12&gt;0,WORKDAY(MAX(VLOOKUP(F12,Workplan,10,FALSE),VLOOKUP(G12,Workplan,10,FALSE),VLOOKUP(H12,Workplan,10,FALSE)),0,Holidays),IF(G12&gt;0,WORKDAY(MAX(VLOOKUP(F12,Workplan,10,FALSE),VLOOKUP(G12,Workplan,10,FALSE)),0,Holidays),WORKDAY(VLOOKUP(F12,Workplan,10,FALSE),0,Holidays))))</f>
        <v>20</v>
      </c>
      <c r="K12" s="162">
        <f>IF(J12="","",WORKDAY(J12,I12,Holidays))</f>
        <v>20</v>
      </c>
      <c r="L12" s="160"/>
      <c r="M12" s="140"/>
      <c r="N12" s="138" t="str">
        <f t="shared" ca="1" si="0"/>
        <v>Overdue</v>
      </c>
      <c r="O12" s="251" t="str">
        <f t="shared" si="1"/>
        <v>Organize Team</v>
      </c>
      <c r="S12" s="239"/>
      <c r="AC12" s="31">
        <v>44161</v>
      </c>
      <c r="AD12" s="241" t="s">
        <v>62</v>
      </c>
    </row>
    <row r="13" spans="1:30" s="242" customFormat="1" ht="30.6" customHeight="1">
      <c r="A13" s="16"/>
      <c r="B13" s="11">
        <f>MAX($B$7:$B12)+1</f>
        <v>5</v>
      </c>
      <c r="C13" s="8"/>
      <c r="D13" s="7" t="s">
        <v>63</v>
      </c>
      <c r="E13" s="5" t="s">
        <v>59</v>
      </c>
      <c r="F13" s="6">
        <v>4</v>
      </c>
      <c r="G13" s="6"/>
      <c r="H13" s="6"/>
      <c r="I13" s="6">
        <v>0</v>
      </c>
      <c r="J13" s="162">
        <f>IF(F13="","",IF(H13&gt;0,WORKDAY(MAX(VLOOKUP(F13,Workplan,10,FALSE),VLOOKUP(G13,Workplan,10,FALSE),VLOOKUP(H13,Workplan,10,FALSE)),0,Holidays),IF(G13&gt;0,WORKDAY(MAX(VLOOKUP(F13,Workplan,10,FALSE),VLOOKUP(G13,Workplan,10,FALSE)),0,Holidays),WORKDAY(VLOOKUP(F13,Workplan,10,FALSE),0,Holidays))))</f>
        <v>20</v>
      </c>
      <c r="K13" s="162">
        <f>IF(J13="","",WORKDAY(J13,I13,Holidays))</f>
        <v>20</v>
      </c>
      <c r="L13" s="160"/>
      <c r="M13" s="140"/>
      <c r="N13" s="138" t="str">
        <f t="shared" ca="1" si="0"/>
        <v>Overdue</v>
      </c>
      <c r="O13" s="251" t="str">
        <f t="shared" si="1"/>
        <v>Organize Team</v>
      </c>
      <c r="S13" s="239"/>
      <c r="AC13" s="31">
        <v>44190</v>
      </c>
      <c r="AD13" s="241" t="s">
        <v>64</v>
      </c>
    </row>
    <row r="14" spans="1:30" s="242" customFormat="1" ht="30.6" customHeight="1">
      <c r="A14" s="16"/>
      <c r="B14" s="11">
        <f>MAX($B$7:$B13)+1</f>
        <v>6</v>
      </c>
      <c r="C14" s="8"/>
      <c r="D14" s="7" t="s">
        <v>65</v>
      </c>
      <c r="E14" s="5" t="s">
        <v>59</v>
      </c>
      <c r="F14" s="6">
        <v>5</v>
      </c>
      <c r="G14" s="6"/>
      <c r="H14" s="6"/>
      <c r="I14" s="6">
        <v>0</v>
      </c>
      <c r="J14" s="162">
        <f>IF(F14="","",IF(H14&gt;0,WORKDAY(MAX(VLOOKUP(F14,Workplan,10,FALSE),VLOOKUP(G14,Workplan,10,FALSE),VLOOKUP(H14,Workplan,10,FALSE)),0,Holidays),IF(G14&gt;0,WORKDAY(MAX(VLOOKUP(F14,Workplan,10,FALSE),VLOOKUP(G14,Workplan,10,FALSE)),0,Holidays),WORKDAY(VLOOKUP(F14,Workplan,10,FALSE),0,Holidays))))</f>
        <v>20</v>
      </c>
      <c r="K14" s="162">
        <f>IF(J14="","",WORKDAY(J14,I14,Holidays))</f>
        <v>20</v>
      </c>
      <c r="L14" s="8"/>
      <c r="M14" s="140"/>
      <c r="N14" s="138" t="str">
        <f t="shared" ca="1" si="0"/>
        <v>Overdue</v>
      </c>
      <c r="O14" s="251" t="str">
        <f t="shared" si="1"/>
        <v>Organize Team</v>
      </c>
      <c r="S14" s="239"/>
      <c r="AC14" s="31"/>
      <c r="AD14" s="165" t="s">
        <v>66</v>
      </c>
    </row>
    <row r="15" spans="1:30" s="242" customFormat="1" ht="30.6" customHeight="1">
      <c r="A15" s="16"/>
      <c r="B15" s="156"/>
      <c r="C15" s="236"/>
      <c r="D15" s="28" t="s">
        <v>67</v>
      </c>
      <c r="E15" s="27"/>
      <c r="F15" s="27"/>
      <c r="G15" s="27"/>
      <c r="H15" s="27"/>
      <c r="I15" s="27"/>
      <c r="J15" s="26">
        <f>IF(ISERROR(MIN(J16:J20)),"TBD",MIN(J16:J20))</f>
        <v>20</v>
      </c>
      <c r="K15" s="26">
        <f>IF(ISERROR(MAX(K16:K20)),"TBD",MAX(K16:K20))</f>
        <v>62</v>
      </c>
      <c r="L15" s="26" t="str">
        <f>IF(COUNT(L16:L20)=ROWS(L16:L20),MAX(L16:L20),"")</f>
        <v/>
      </c>
      <c r="M15" s="141"/>
      <c r="N15" s="138" t="str">
        <f ca="1">IF(K15="TBD",K15,IF(D15="","",IF(AND(L15&gt;0,L15&lt;&gt;""),"Done",IF(TODAY()&gt;K15,"Overdue","Ontrack"))))</f>
        <v>Overdue</v>
      </c>
      <c r="O15" s="251" t="str">
        <f t="shared" si="1"/>
        <v>Clarify Knowledge of Process</v>
      </c>
      <c r="R15" s="239"/>
      <c r="S15" s="239"/>
      <c r="AC15" s="31"/>
      <c r="AD15" s="165" t="s">
        <v>66</v>
      </c>
    </row>
    <row r="16" spans="1:30" s="242" customFormat="1" ht="30.6" customHeight="1">
      <c r="A16" s="16"/>
      <c r="B16" s="11">
        <f>MAX($B$7:$B15)+1</f>
        <v>7</v>
      </c>
      <c r="C16" s="8"/>
      <c r="D16" s="7" t="s">
        <v>68</v>
      </c>
      <c r="E16" s="5" t="s">
        <v>59</v>
      </c>
      <c r="F16" s="6">
        <v>4</v>
      </c>
      <c r="G16" s="6"/>
      <c r="H16" s="6"/>
      <c r="I16" s="6">
        <v>10</v>
      </c>
      <c r="J16" s="162">
        <f>IF(F16="","",IF(H16&gt;0,WORKDAY(MAX(VLOOKUP(F16,Workplan,10,FALSE),VLOOKUP(G16,Workplan,10,FALSE),VLOOKUP(H16,Workplan,10,FALSE)),0,Holidays),IF(G16&gt;0,WORKDAY(MAX(VLOOKUP(F16,Workplan,10,FALSE),VLOOKUP(G16,Workplan,10,FALSE)),0,Holidays),WORKDAY(VLOOKUP(F16,Workplan,10,FALSE),0,Holidays))))</f>
        <v>20</v>
      </c>
      <c r="K16" s="162">
        <f>IF(J16="","",WORKDAY(J16,I16,Holidays))</f>
        <v>34</v>
      </c>
      <c r="L16" s="8"/>
      <c r="M16" s="140"/>
      <c r="N16" s="138" t="str">
        <f t="shared" ca="1" si="0"/>
        <v>Overdue</v>
      </c>
      <c r="O16" s="251" t="str">
        <f t="shared" si="1"/>
        <v>Clarify Knowledge of Process</v>
      </c>
      <c r="S16" s="239"/>
      <c r="AC16" s="31"/>
      <c r="AD16" s="165" t="s">
        <v>66</v>
      </c>
    </row>
    <row r="17" spans="1:30" s="242" customFormat="1" ht="30.6" customHeight="1">
      <c r="A17" s="16"/>
      <c r="B17" s="11">
        <f>MAX($B$7:$B16)+1</f>
        <v>8</v>
      </c>
      <c r="C17" s="8"/>
      <c r="D17" s="7" t="s">
        <v>69</v>
      </c>
      <c r="E17" s="5" t="s">
        <v>59</v>
      </c>
      <c r="F17" s="6">
        <v>7</v>
      </c>
      <c r="G17" s="6"/>
      <c r="H17" s="6"/>
      <c r="I17" s="6">
        <v>5</v>
      </c>
      <c r="J17" s="162">
        <f>IF(F17="","",IF(H17&gt;0,WORKDAY(MAX(VLOOKUP(F17,Workplan,10,FALSE),VLOOKUP(G17,Workplan,10,FALSE),VLOOKUP(H17,Workplan,10,FALSE)),0,Holidays),IF(G17&gt;0,WORKDAY(MAX(VLOOKUP(F17,Workplan,10,FALSE),VLOOKUP(G17,Workplan,10,FALSE)),0,Holidays),WORKDAY(VLOOKUP(F17,Workplan,10,FALSE),0,Holidays))))</f>
        <v>34</v>
      </c>
      <c r="K17" s="162">
        <f>IF(J17="","",WORKDAY(J17,I17,Holidays))</f>
        <v>41</v>
      </c>
      <c r="L17" s="8"/>
      <c r="M17" s="140"/>
      <c r="N17" s="138" t="str">
        <f t="shared" ca="1" si="0"/>
        <v>Overdue</v>
      </c>
      <c r="O17" s="251" t="str">
        <f>IF(ISBLANK($E17),$D17,$O16)</f>
        <v>Clarify Knowledge of Process</v>
      </c>
      <c r="S17" s="239"/>
      <c r="AC17" s="31"/>
      <c r="AD17" s="165" t="s">
        <v>66</v>
      </c>
    </row>
    <row r="18" spans="1:30" s="242" customFormat="1" ht="30.6" customHeight="1">
      <c r="A18" s="16"/>
      <c r="B18" s="11">
        <f>MAX($B$7:$B17)+1</f>
        <v>9</v>
      </c>
      <c r="C18" s="8"/>
      <c r="D18" s="7" t="s">
        <v>70</v>
      </c>
      <c r="E18" s="5" t="s">
        <v>59</v>
      </c>
      <c r="F18" s="6">
        <v>8</v>
      </c>
      <c r="G18" s="6"/>
      <c r="H18" s="6"/>
      <c r="I18" s="6">
        <v>5</v>
      </c>
      <c r="J18" s="162">
        <f>IF(F18="","",IF(H18&gt;0,WORKDAY(MAX(VLOOKUP(F18,Workplan,10,FALSE),VLOOKUP(G18,Workplan,10,FALSE),VLOOKUP(H18,Workplan,10,FALSE)),0,Holidays),IF(G18&gt;0,WORKDAY(MAX(VLOOKUP(F18,Workplan,10,FALSE),VLOOKUP(G18,Workplan,10,FALSE)),0,Holidays),WORKDAY(VLOOKUP(F18,Workplan,10,FALSE),0,Holidays))))</f>
        <v>41</v>
      </c>
      <c r="K18" s="162">
        <f>IF(J18="","",WORKDAY(J18,I18,Holidays))</f>
        <v>48</v>
      </c>
      <c r="L18" s="8"/>
      <c r="M18" s="140"/>
      <c r="N18" s="138" t="str">
        <f t="shared" ca="1" si="0"/>
        <v>Overdue</v>
      </c>
      <c r="O18" s="251" t="str">
        <f>IF(ISBLANK($E18),$D18,$O17)</f>
        <v>Clarify Knowledge of Process</v>
      </c>
      <c r="S18" s="239"/>
      <c r="AC18" s="31"/>
      <c r="AD18" s="165"/>
    </row>
    <row r="19" spans="1:30" s="242" customFormat="1" ht="30.6" customHeight="1">
      <c r="A19" s="16"/>
      <c r="B19" s="11">
        <f>MAX($B$7:$B18)+1</f>
        <v>10</v>
      </c>
      <c r="C19" s="8"/>
      <c r="D19" s="7" t="s">
        <v>71</v>
      </c>
      <c r="E19" s="5" t="s">
        <v>59</v>
      </c>
      <c r="F19" s="6">
        <v>9</v>
      </c>
      <c r="G19" s="6"/>
      <c r="H19" s="6"/>
      <c r="I19" s="6">
        <v>10</v>
      </c>
      <c r="J19" s="162">
        <f>IF(F19="","",IF(H19&gt;0,WORKDAY(MAX(VLOOKUP(F19,Workplan,10,FALSE),VLOOKUP(G19,Workplan,10,FALSE),VLOOKUP(H19,Workplan,10,FALSE)),0,Holidays),IF(G19&gt;0,WORKDAY(MAX(VLOOKUP(F19,Workplan,10,FALSE),VLOOKUP(G19,Workplan,10,FALSE)),0,Holidays),WORKDAY(VLOOKUP(F19,Workplan,10,FALSE),0,Holidays))))</f>
        <v>48</v>
      </c>
      <c r="K19" s="162">
        <f>IF(J19="","",WORKDAY(J19,I19,Holidays))</f>
        <v>62</v>
      </c>
      <c r="L19" s="8"/>
      <c r="M19" s="140"/>
      <c r="N19" s="138" t="str">
        <f t="shared" ca="1" si="0"/>
        <v>Overdue</v>
      </c>
      <c r="O19" s="251"/>
      <c r="S19" s="239"/>
      <c r="AC19" s="31"/>
      <c r="AD19" s="165"/>
    </row>
    <row r="20" spans="1:30" s="242" customFormat="1" ht="30.6" customHeight="1">
      <c r="A20" s="16"/>
      <c r="B20" s="11">
        <f>MAX($B$7:$B19)+1</f>
        <v>11</v>
      </c>
      <c r="C20" s="8"/>
      <c r="D20" s="7" t="s">
        <v>72</v>
      </c>
      <c r="E20" s="5" t="s">
        <v>59</v>
      </c>
      <c r="F20" s="6">
        <v>9</v>
      </c>
      <c r="G20" s="6"/>
      <c r="H20" s="6"/>
      <c r="I20" s="6">
        <v>5</v>
      </c>
      <c r="J20" s="162">
        <f>IF(F20="","",IF(H20&gt;0,WORKDAY(MAX(VLOOKUP(F20,Workplan,10,FALSE),VLOOKUP(G20,Workplan,10,FALSE),VLOOKUP(H20,Workplan,10,FALSE)),0,Holidays),IF(G20&gt;0,WORKDAY(MAX(VLOOKUP(F20,Workplan,10,FALSE),VLOOKUP(G20,Workplan,10,FALSE)),0,Holidays),WORKDAY(VLOOKUP(F20,Workplan,10,FALSE),0,Holidays))))</f>
        <v>48</v>
      </c>
      <c r="K20" s="162">
        <f>IF(J20="","",WORKDAY(J20,I20,Holidays))</f>
        <v>55</v>
      </c>
      <c r="L20" s="8"/>
      <c r="M20" s="140"/>
      <c r="N20" s="138" t="str">
        <f t="shared" ca="1" si="0"/>
        <v>Overdue</v>
      </c>
      <c r="O20" s="251" t="str">
        <f>IF(ISBLANK($E20),$D20,$O18)</f>
        <v>Clarify Knowledge of Process</v>
      </c>
      <c r="S20" s="239"/>
      <c r="AC20" s="31"/>
      <c r="AD20" s="165" t="s">
        <v>66</v>
      </c>
    </row>
    <row r="21" spans="1:30" s="242" customFormat="1" ht="30.6" customHeight="1">
      <c r="A21" s="16"/>
      <c r="B21" s="155"/>
      <c r="C21" s="236"/>
      <c r="D21" s="28" t="s">
        <v>73</v>
      </c>
      <c r="E21" s="27"/>
      <c r="F21" s="27"/>
      <c r="G21" s="27"/>
      <c r="H21" s="27"/>
      <c r="I21" s="27"/>
      <c r="J21" s="26">
        <f>IF(ISERROR(MIN(J22:J25)),"TBD",MIN(J22:J25))</f>
        <v>62</v>
      </c>
      <c r="K21" s="26">
        <f>IF(ISERROR(MAX(K22:K25)),"TBD",MAX(K22:K25))</f>
        <v>83</v>
      </c>
      <c r="L21" s="26" t="str">
        <f>IF(COUNT(L22:L25)=ROWS(L22:L25),MAX(L22:L25),"")</f>
        <v/>
      </c>
      <c r="M21" s="141"/>
      <c r="N21" s="138" t="str">
        <f ca="1">IF(K21="TBD",K21,IF(D21="","",IF(AND(L21&gt;0,L21&lt;&gt;""),"Done",IF(TODAY()&gt;K21,"Overdue","Ontrack"))))</f>
        <v>Overdue</v>
      </c>
      <c r="O21" s="251" t="str">
        <f t="shared" si="1"/>
        <v>Understand Root Cause / Variation</v>
      </c>
      <c r="R21" s="239"/>
      <c r="S21" s="239"/>
      <c r="AC21" s="31"/>
      <c r="AD21" s="165" t="s">
        <v>66</v>
      </c>
    </row>
    <row r="22" spans="1:30" s="242" customFormat="1" ht="30.6" customHeight="1">
      <c r="A22" s="16"/>
      <c r="B22" s="11">
        <f>MAX($B$7:$B21)+1</f>
        <v>12</v>
      </c>
      <c r="C22" s="8"/>
      <c r="D22" s="7" t="s">
        <v>74</v>
      </c>
      <c r="E22" s="5" t="s">
        <v>59</v>
      </c>
      <c r="F22" s="6">
        <v>10</v>
      </c>
      <c r="G22" s="6"/>
      <c r="H22" s="6"/>
      <c r="I22" s="6">
        <v>5</v>
      </c>
      <c r="J22" s="162">
        <f>IF(F22="","",IF(H22&gt;0,WORKDAY(MAX(VLOOKUP(F22,Workplan,10,FALSE),VLOOKUP(G22,Workplan,10,FALSE),VLOOKUP(H22,Workplan,10,FALSE)),0,Holidays),IF(G22&gt;0,WORKDAY(MAX(VLOOKUP(F22,Workplan,10,FALSE),VLOOKUP(G22,Workplan,10,FALSE)),0,Holidays),WORKDAY(VLOOKUP(F22,Workplan,10,FALSE),0,Holidays))))</f>
        <v>62</v>
      </c>
      <c r="K22" s="162">
        <f>IF(J22="","",WORKDAY(J22,I22,Holidays))</f>
        <v>69</v>
      </c>
      <c r="L22" s="8"/>
      <c r="M22" s="140"/>
      <c r="N22" s="138" t="str">
        <f t="shared" ca="1" si="0"/>
        <v>Overdue</v>
      </c>
      <c r="O22" s="251" t="str">
        <f t="shared" si="1"/>
        <v>Understand Root Cause / Variation</v>
      </c>
      <c r="S22" s="239"/>
      <c r="AC22" s="31"/>
      <c r="AD22" s="165" t="s">
        <v>66</v>
      </c>
    </row>
    <row r="23" spans="1:30" s="242" customFormat="1" ht="30.6" customHeight="1">
      <c r="A23" s="16"/>
      <c r="B23" s="11">
        <f>MAX($B$7:$B22)+1</f>
        <v>13</v>
      </c>
      <c r="C23" s="8"/>
      <c r="D23" s="7" t="s">
        <v>75</v>
      </c>
      <c r="E23" s="5" t="s">
        <v>59</v>
      </c>
      <c r="F23" s="6">
        <v>12</v>
      </c>
      <c r="G23" s="6"/>
      <c r="H23" s="6"/>
      <c r="I23" s="6">
        <v>0</v>
      </c>
      <c r="J23" s="162">
        <f>IF(F23="","",IF(H23&gt;0,WORKDAY(MAX(VLOOKUP(F23,Workplan,10,FALSE),VLOOKUP(G23,Workplan,10,FALSE),VLOOKUP(H23,Workplan,10,FALSE)),0,Holidays),IF(G23&gt;0,WORKDAY(MAX(VLOOKUP(F23,Workplan,10,FALSE),VLOOKUP(G23,Workplan,10,FALSE)),0,Holidays),WORKDAY(VLOOKUP(F23,Workplan,10,FALSE),0,Holidays))))</f>
        <v>69</v>
      </c>
      <c r="K23" s="162">
        <f>IF(J23="","",WORKDAY(J23,I23,Holidays))</f>
        <v>69</v>
      </c>
      <c r="L23" s="8"/>
      <c r="M23" s="140"/>
      <c r="N23" s="138" t="str">
        <f t="shared" ca="1" si="0"/>
        <v>Overdue</v>
      </c>
      <c r="O23" s="251" t="str">
        <f t="shared" si="1"/>
        <v>Understand Root Cause / Variation</v>
      </c>
      <c r="S23" s="239"/>
      <c r="AC23" s="31"/>
      <c r="AD23" s="165" t="s">
        <v>66</v>
      </c>
    </row>
    <row r="24" spans="1:30" s="242" customFormat="1" ht="30.6" customHeight="1">
      <c r="A24" s="16"/>
      <c r="B24" s="11">
        <f>MAX($B$7:$B23)+1</f>
        <v>14</v>
      </c>
      <c r="C24" s="8"/>
      <c r="D24" s="7" t="s">
        <v>76</v>
      </c>
      <c r="E24" s="5" t="s">
        <v>59</v>
      </c>
      <c r="F24" s="6">
        <v>13</v>
      </c>
      <c r="G24" s="6"/>
      <c r="H24" s="6"/>
      <c r="I24" s="6">
        <v>0</v>
      </c>
      <c r="J24" s="162">
        <f>IF(F24="","",IF(H24&gt;0,WORKDAY(MAX(VLOOKUP(F24,Workplan,10,FALSE),VLOOKUP(G24,Workplan,10,FALSE),VLOOKUP(H24,Workplan,10,FALSE)),0,Holidays),IF(G24&gt;0,WORKDAY(MAX(VLOOKUP(F24,Workplan,10,FALSE),VLOOKUP(G24,Workplan,10,FALSE)),0,Holidays),WORKDAY(VLOOKUP(F24,Workplan,10,FALSE),0,Holidays))))</f>
        <v>69</v>
      </c>
      <c r="K24" s="162">
        <f>IF(J24="","",WORKDAY(J24,I24,Holidays))</f>
        <v>69</v>
      </c>
      <c r="L24" s="8"/>
      <c r="M24" s="140"/>
      <c r="N24" s="138" t="str">
        <f t="shared" ca="1" si="0"/>
        <v>Overdue</v>
      </c>
      <c r="O24" s="251" t="str">
        <f t="shared" si="1"/>
        <v>Understand Root Cause / Variation</v>
      </c>
      <c r="S24" s="239"/>
      <c r="AC24" s="31"/>
      <c r="AD24" s="165" t="s">
        <v>66</v>
      </c>
    </row>
    <row r="25" spans="1:30" s="242" customFormat="1" ht="30.6" customHeight="1">
      <c r="A25" s="16"/>
      <c r="B25" s="11">
        <f>MAX($B$7:$B24)+1</f>
        <v>15</v>
      </c>
      <c r="C25" s="8"/>
      <c r="D25" s="7" t="s">
        <v>77</v>
      </c>
      <c r="E25" s="5" t="s">
        <v>59</v>
      </c>
      <c r="F25" s="6">
        <v>14</v>
      </c>
      <c r="G25" s="6"/>
      <c r="H25" s="6"/>
      <c r="I25" s="6">
        <v>10</v>
      </c>
      <c r="J25" s="162">
        <f>IF(F25="","",IF(H25&gt;0,WORKDAY(MAX(VLOOKUP(F25,Workplan,10,FALSE),VLOOKUP(G25,Workplan,10,FALSE),VLOOKUP(H25,Workplan,10,FALSE)),0,Holidays),IF(G25&gt;0,WORKDAY(MAX(VLOOKUP(F25,Workplan,10,FALSE),VLOOKUP(G25,Workplan,10,FALSE)),0,Holidays),WORKDAY(VLOOKUP(F25,Workplan,10,FALSE),0,Holidays))))</f>
        <v>69</v>
      </c>
      <c r="K25" s="162">
        <f>IF(J25="","",WORKDAY(J25,I25,Holidays))</f>
        <v>83</v>
      </c>
      <c r="L25" s="8"/>
      <c r="M25" s="140"/>
      <c r="N25" s="138" t="str">
        <f t="shared" ca="1" si="0"/>
        <v>Overdue</v>
      </c>
      <c r="O25" s="251" t="str">
        <f t="shared" si="1"/>
        <v>Understand Root Cause / Variation</v>
      </c>
      <c r="S25" s="239"/>
      <c r="AC25" s="31"/>
      <c r="AD25" s="165" t="s">
        <v>66</v>
      </c>
    </row>
    <row r="26" spans="1:30" s="242" customFormat="1" ht="30.6" customHeight="1">
      <c r="A26" s="16"/>
      <c r="B26" s="156"/>
      <c r="C26" s="236"/>
      <c r="D26" s="28" t="s">
        <v>78</v>
      </c>
      <c r="E26" s="27"/>
      <c r="F26" s="27"/>
      <c r="G26" s="27"/>
      <c r="H26" s="27"/>
      <c r="I26" s="27"/>
      <c r="J26" s="26">
        <f>IF(ISERROR(MIN(J27:J29)),"TBD",MIN(J27:J29))</f>
        <v>83</v>
      </c>
      <c r="K26" s="26">
        <f>IF(ISERROR(MAX(K27:K29)),"TBD",MAX(K27:K29))</f>
        <v>104</v>
      </c>
      <c r="L26" s="26" t="str">
        <f>IF(COUNT(L27:L29)=ROWS(L27:L29),MAX(L27:L29),"")</f>
        <v/>
      </c>
      <c r="M26" s="141"/>
      <c r="N26" s="138" t="str">
        <f ca="1">IF(K26="TBD",K26,IF(D26="","",IF(AND(L26&gt;0,L26&lt;&gt;""),"Done",IF(TODAY()&gt;K26,"Overdue","Ontrack"))))</f>
        <v>Overdue</v>
      </c>
      <c r="O26" s="251" t="str">
        <f t="shared" si="1"/>
        <v>Select Solutions</v>
      </c>
      <c r="R26" s="239"/>
      <c r="S26" s="239"/>
      <c r="AC26" s="31"/>
      <c r="AD26" s="165" t="s">
        <v>66</v>
      </c>
    </row>
    <row r="27" spans="1:30" s="242" customFormat="1" ht="30.6" customHeight="1">
      <c r="A27" s="16"/>
      <c r="B27" s="11">
        <f>MAX($B$7:$B26)+1</f>
        <v>16</v>
      </c>
      <c r="C27" s="8"/>
      <c r="D27" s="7" t="s">
        <v>79</v>
      </c>
      <c r="E27" s="5" t="s">
        <v>59</v>
      </c>
      <c r="F27" s="5">
        <v>15</v>
      </c>
      <c r="G27" s="5"/>
      <c r="H27" s="5"/>
      <c r="I27" s="5">
        <v>5</v>
      </c>
      <c r="J27" s="162">
        <f>IF(F27="","",IF(H27&gt;0,WORKDAY(MAX(VLOOKUP(F27,Workplan,10,FALSE),VLOOKUP(G27,Workplan,10,FALSE),VLOOKUP(H27,Workplan,10,FALSE)),0,Holidays),IF(G27&gt;0,WORKDAY(MAX(VLOOKUP(F27,Workplan,10,FALSE),VLOOKUP(G27,Workplan,10,FALSE)),0,Holidays),WORKDAY(VLOOKUP(F27,Workplan,10,FALSE),0,Holidays))))</f>
        <v>83</v>
      </c>
      <c r="K27" s="162">
        <f>IF(J27="","",WORKDAY(J27,I27,Holidays))</f>
        <v>90</v>
      </c>
      <c r="L27" s="22"/>
      <c r="M27" s="139"/>
      <c r="N27" s="138" t="str">
        <f t="shared" ca="1" si="0"/>
        <v>Overdue</v>
      </c>
      <c r="O27" s="251" t="str">
        <f t="shared" si="1"/>
        <v>Select Solutions</v>
      </c>
      <c r="S27" s="239"/>
      <c r="AC27" s="31"/>
      <c r="AD27" s="165" t="s">
        <v>66</v>
      </c>
    </row>
    <row r="28" spans="1:30" s="242" customFormat="1" ht="30.6" customHeight="1">
      <c r="A28" s="16"/>
      <c r="B28" s="11">
        <f>MAX($B$7:$B27)+1</f>
        <v>17</v>
      </c>
      <c r="C28" s="8"/>
      <c r="D28" s="7" t="s">
        <v>80</v>
      </c>
      <c r="E28" s="5" t="s">
        <v>59</v>
      </c>
      <c r="F28" s="5">
        <v>16</v>
      </c>
      <c r="G28" s="5"/>
      <c r="H28" s="5"/>
      <c r="I28" s="5">
        <v>5</v>
      </c>
      <c r="J28" s="162">
        <f>IF(F28="","",IF(H28&gt;0,WORKDAY(MAX(VLOOKUP(F28,Workplan,10,FALSE),VLOOKUP(G28,Workplan,10,FALSE),VLOOKUP(H28,Workplan,10,FALSE)),0,Holidays),IF(G28&gt;0,WORKDAY(MAX(VLOOKUP(F28,Workplan,10,FALSE),VLOOKUP(G28,Workplan,10,FALSE)),0,Holidays),WORKDAY(VLOOKUP(F28,Workplan,10,FALSE),0,Holidays))))</f>
        <v>90</v>
      </c>
      <c r="K28" s="162">
        <f>IF(J28="","",WORKDAY(J28,I28,Holidays))</f>
        <v>97</v>
      </c>
      <c r="L28" s="22"/>
      <c r="M28" s="139"/>
      <c r="N28" s="138" t="str">
        <f t="shared" ca="1" si="0"/>
        <v>Overdue</v>
      </c>
      <c r="O28" s="251" t="str">
        <f t="shared" si="1"/>
        <v>Select Solutions</v>
      </c>
      <c r="S28" s="239"/>
      <c r="AC28" s="31"/>
      <c r="AD28" s="165"/>
    </row>
    <row r="29" spans="1:30" s="242" customFormat="1" ht="30.6" customHeight="1">
      <c r="A29" s="16"/>
      <c r="B29" s="11">
        <f>MAX($B$7:$B28)+1</f>
        <v>18</v>
      </c>
      <c r="C29" s="8"/>
      <c r="D29" s="7" t="s">
        <v>81</v>
      </c>
      <c r="E29" s="5" t="s">
        <v>82</v>
      </c>
      <c r="F29" s="5">
        <v>17</v>
      </c>
      <c r="G29" s="5"/>
      <c r="H29" s="5"/>
      <c r="I29" s="5">
        <v>5</v>
      </c>
      <c r="J29" s="162">
        <f>IF(F29="","",IF(H29&gt;0,WORKDAY(MAX(VLOOKUP(F29,Workplan,10,FALSE),VLOOKUP(G29,Workplan,10,FALSE),VLOOKUP(H29,Workplan,10,FALSE)),0,Holidays),IF(G29&gt;0,WORKDAY(MAX(VLOOKUP(F29,Workplan,10,FALSE),VLOOKUP(G29,Workplan,10,FALSE)),0,Holidays),WORKDAY(VLOOKUP(F29,Workplan,10,FALSE),0,Holidays))))</f>
        <v>97</v>
      </c>
      <c r="K29" s="162">
        <f>IF(J29="","",WORKDAY(J29,I29,Holidays))</f>
        <v>104</v>
      </c>
      <c r="L29" s="303"/>
      <c r="M29" s="139"/>
      <c r="N29" s="138" t="str">
        <f t="shared" ca="1" si="0"/>
        <v>Overdue</v>
      </c>
      <c r="O29" s="251" t="str">
        <f t="shared" si="1"/>
        <v>Select Solutions</v>
      </c>
      <c r="S29" s="239"/>
      <c r="AC29" s="31"/>
      <c r="AD29" s="165"/>
    </row>
    <row r="30" spans="1:30" s="242" customFormat="1" ht="30.6" customHeight="1">
      <c r="A30" s="16"/>
      <c r="B30" s="155"/>
      <c r="C30" s="236"/>
      <c r="D30" s="28" t="s">
        <v>15</v>
      </c>
      <c r="E30" s="27"/>
      <c r="F30" s="27"/>
      <c r="G30" s="27"/>
      <c r="H30" s="27"/>
      <c r="I30" s="27"/>
      <c r="J30" s="26">
        <f>IF(ISERROR(MIN(J31:J36)),"TBD",MIN(J31:J36))</f>
        <v>0</v>
      </c>
      <c r="K30" s="26">
        <f>IF(ISERROR(MAX(K31:K36)),"TBD",MAX(K31:K36))</f>
        <v>90</v>
      </c>
      <c r="L30" s="26" t="str">
        <f>IF(COUNT(L31:L36)=ROWS(L31:L36),MAX(L31:L36),"")</f>
        <v/>
      </c>
      <c r="M30" s="141"/>
      <c r="N30" s="138" t="str">
        <f ca="1">IF(K30="TBD",K30,IF(D30="","",IF(AND(L30&gt;0,L30&lt;&gt;""),"Done",IF(TODAY()&gt;K30,"Overdue","Ontrack"))))</f>
        <v>Overdue</v>
      </c>
      <c r="O30" s="251" t="str">
        <f t="shared" si="1"/>
        <v>PDSA</v>
      </c>
      <c r="S30" s="239"/>
      <c r="AC30" s="31"/>
      <c r="AD30" s="165" t="s">
        <v>66</v>
      </c>
    </row>
    <row r="31" spans="1:30" s="242" customFormat="1" ht="30.6" customHeight="1">
      <c r="A31" s="16"/>
      <c r="B31" s="11">
        <f>MAX($B$7:$B30)+1</f>
        <v>19</v>
      </c>
      <c r="C31" s="8"/>
      <c r="D31" s="7" t="s">
        <v>83</v>
      </c>
      <c r="E31" s="5" t="s">
        <v>59</v>
      </c>
      <c r="F31" s="6">
        <v>18</v>
      </c>
      <c r="G31" s="6"/>
      <c r="H31" s="6"/>
      <c r="I31" s="6">
        <v>45</v>
      </c>
      <c r="J31" s="279">
        <f>IF(F31="","",IF(H31&gt;0,WORKDAY(MAX(VLOOKUP(F31,Workplan,11,FALSE),VLOOKUP(G31,Workplan,11,FALSE),VLOOKUP(H31,Workplan,11,FALSE)),0,Holidays),IF(G31&gt;0,WORKDAY(MAX(VLOOKUP(F31,Workplan,11,FALSE),VLOOKUP(G31,Workplan,11,FALSE)),0,Holidays),WORKDAY(VLOOKUP(F31,Workplan,11,FALSE),0,Holidays))))</f>
        <v>0</v>
      </c>
      <c r="K31" s="162">
        <f t="shared" ref="K31:K36" si="2">IF(J31="","",WORKDAY(J31,I31,Holidays))</f>
        <v>62</v>
      </c>
      <c r="L31" s="8"/>
      <c r="M31" s="140"/>
      <c r="N31" s="138" t="str">
        <f t="shared" ca="1" si="0"/>
        <v>Overdue</v>
      </c>
      <c r="O31" s="251" t="str">
        <f t="shared" si="1"/>
        <v>PDSA</v>
      </c>
      <c r="S31" s="239"/>
      <c r="AC31" s="31"/>
      <c r="AD31" s="165" t="s">
        <v>66</v>
      </c>
    </row>
    <row r="32" spans="1:30" s="242" customFormat="1" ht="30.6" customHeight="1">
      <c r="A32" s="16"/>
      <c r="B32" s="11">
        <f>MAX($B$7:$B31)+1</f>
        <v>20</v>
      </c>
      <c r="C32" s="8"/>
      <c r="D32" s="7" t="s">
        <v>84</v>
      </c>
      <c r="E32" s="5" t="s">
        <v>51</v>
      </c>
      <c r="F32" s="6">
        <v>19</v>
      </c>
      <c r="G32" s="6"/>
      <c r="H32" s="6"/>
      <c r="I32" s="6">
        <v>20</v>
      </c>
      <c r="J32" s="162">
        <f>IF(F32="","",IF(H32&gt;0,WORKDAY(MAX(VLOOKUP(F32,Workplan,10,FALSE),VLOOKUP(G32,Workplan,10,FALSE),VLOOKUP(H32,Workplan,10,FALSE)),0,Holidays),IF(G32&gt;0,WORKDAY(MAX(VLOOKUP(F32,Workplan,10,FALSE),VLOOKUP(G32,Workplan,10,FALSE)),0,Holidays),WORKDAY(VLOOKUP(F32,Workplan,10,FALSE),0,Holidays))))</f>
        <v>62</v>
      </c>
      <c r="K32" s="162">
        <f t="shared" si="2"/>
        <v>90</v>
      </c>
      <c r="L32" s="8"/>
      <c r="M32" s="140"/>
      <c r="N32" s="138" t="str">
        <f t="shared" ca="1" si="0"/>
        <v>Overdue</v>
      </c>
      <c r="O32" s="251" t="str">
        <f t="shared" si="1"/>
        <v>PDSA</v>
      </c>
      <c r="R32" s="239"/>
      <c r="S32" s="239"/>
      <c r="AC32" s="31"/>
      <c r="AD32" s="165" t="s">
        <v>66</v>
      </c>
    </row>
    <row r="33" spans="1:30" s="242" customFormat="1" ht="30.6" customHeight="1">
      <c r="A33" s="16"/>
      <c r="B33" s="11">
        <f>MAX($B$7:$B32)+1</f>
        <v>21</v>
      </c>
      <c r="C33" s="8"/>
      <c r="D33" s="7" t="s">
        <v>85</v>
      </c>
      <c r="E33" s="5" t="s">
        <v>59</v>
      </c>
      <c r="F33" s="6">
        <v>19</v>
      </c>
      <c r="G33" s="6"/>
      <c r="H33" s="6"/>
      <c r="I33" s="6">
        <v>10</v>
      </c>
      <c r="J33" s="162">
        <f>IF(F33="","",IF(H33&gt;0,WORKDAY(MAX(VLOOKUP(F33,Workplan,10,FALSE),VLOOKUP(G33,Workplan,10,FALSE),VLOOKUP(H33,Workplan,10,FALSE)),0,Holidays),IF(G33&gt;0,WORKDAY(MAX(VLOOKUP(F33,Workplan,10,FALSE),VLOOKUP(G33,Workplan,10,FALSE)),0,Holidays),WORKDAY(VLOOKUP(F33,Workplan,10,FALSE),0,Holidays))))</f>
        <v>62</v>
      </c>
      <c r="K33" s="162">
        <f t="shared" si="2"/>
        <v>76</v>
      </c>
      <c r="L33" s="8"/>
      <c r="M33" s="140"/>
      <c r="N33" s="138" t="str">
        <f t="shared" ca="1" si="0"/>
        <v>Overdue</v>
      </c>
      <c r="O33" s="251" t="str">
        <f t="shared" si="1"/>
        <v>PDSA</v>
      </c>
      <c r="S33" s="239"/>
      <c r="AC33" s="31"/>
      <c r="AD33" s="165" t="s">
        <v>66</v>
      </c>
    </row>
    <row r="34" spans="1:30" s="242" customFormat="1" ht="30.6" customHeight="1">
      <c r="A34" s="16"/>
      <c r="B34" s="11">
        <f>MAX($B$7:$B33)+1</f>
        <v>22</v>
      </c>
      <c r="C34" s="8"/>
      <c r="D34" s="7" t="s">
        <v>86</v>
      </c>
      <c r="E34" s="5" t="s">
        <v>59</v>
      </c>
      <c r="F34" s="6">
        <v>19</v>
      </c>
      <c r="G34" s="6"/>
      <c r="H34" s="6"/>
      <c r="I34" s="6">
        <v>5</v>
      </c>
      <c r="J34" s="162">
        <f>IF(F34="","",IF(H34&gt;0,WORKDAY(MAX(VLOOKUP(F34,Workplan,10,FALSE),VLOOKUP(G34,Workplan,10,FALSE),VLOOKUP(H34,Workplan,10,FALSE)),0,Holidays),IF(G34&gt;0,WORKDAY(MAX(VLOOKUP(F34,Workplan,10,FALSE),VLOOKUP(G34,Workplan,10,FALSE)),0,Holidays),WORKDAY(VLOOKUP(F34,Workplan,10,FALSE),0,Holidays))))</f>
        <v>62</v>
      </c>
      <c r="K34" s="162">
        <f t="shared" si="2"/>
        <v>69</v>
      </c>
      <c r="L34" s="8"/>
      <c r="M34" s="140"/>
      <c r="N34" s="138" t="str">
        <f t="shared" ca="1" si="0"/>
        <v>Overdue</v>
      </c>
      <c r="O34" s="251" t="str">
        <f t="shared" si="1"/>
        <v>PDSA</v>
      </c>
      <c r="S34" s="239"/>
      <c r="AC34" s="31"/>
      <c r="AD34" s="165" t="s">
        <v>66</v>
      </c>
    </row>
    <row r="35" spans="1:30" s="242" customFormat="1" ht="30.6" customHeight="1">
      <c r="A35" s="16"/>
      <c r="B35" s="11">
        <f>MAX($B$7:$B34)+1</f>
        <v>23</v>
      </c>
      <c r="C35" s="8"/>
      <c r="D35" s="7" t="s">
        <v>87</v>
      </c>
      <c r="E35" s="5" t="s">
        <v>59</v>
      </c>
      <c r="F35" s="6">
        <v>22</v>
      </c>
      <c r="G35" s="6"/>
      <c r="H35" s="6"/>
      <c r="I35" s="6">
        <v>15</v>
      </c>
      <c r="J35" s="162">
        <f>IF(F35="","",IF(H35&gt;0,WORKDAY(MAX(VLOOKUP(F35,Workplan,10,FALSE),VLOOKUP(G35,Workplan,10,FALSE),VLOOKUP(H35,Workplan,10,FALSE)),0,Holidays),IF(G35&gt;0,WORKDAY(MAX(VLOOKUP(F35,Workplan,10,FALSE),VLOOKUP(G35,Workplan,10,FALSE)),0,Holidays),WORKDAY(VLOOKUP(F35,Workplan,10,FALSE),0,Holidays))))</f>
        <v>69</v>
      </c>
      <c r="K35" s="162">
        <f t="shared" si="2"/>
        <v>90</v>
      </c>
      <c r="L35" s="8"/>
      <c r="M35" s="140"/>
      <c r="N35" s="138" t="str">
        <f t="shared" ca="1" si="0"/>
        <v>Overdue</v>
      </c>
      <c r="O35" s="251" t="str">
        <f t="shared" si="1"/>
        <v>PDSA</v>
      </c>
      <c r="S35" s="239"/>
      <c r="AC35" s="31"/>
      <c r="AD35" s="165" t="s">
        <v>66</v>
      </c>
    </row>
    <row r="36" spans="1:30" s="242" customFormat="1" ht="30.6" customHeight="1">
      <c r="A36" s="16"/>
      <c r="B36" s="11">
        <f>MAX($B$7:$B35)+1</f>
        <v>24</v>
      </c>
      <c r="C36" s="8"/>
      <c r="D36" s="7" t="s">
        <v>88</v>
      </c>
      <c r="E36" s="6" t="s">
        <v>89</v>
      </c>
      <c r="F36" s="6">
        <v>22</v>
      </c>
      <c r="G36" s="6"/>
      <c r="H36" s="6"/>
      <c r="I36" s="6">
        <v>10</v>
      </c>
      <c r="J36" s="162">
        <f>IF(F36="","",IF(H36&gt;0,WORKDAY(MAX(VLOOKUP(F36,Workplan,10,FALSE),VLOOKUP(G36,Workplan,10,FALSE),VLOOKUP(H36,Workplan,10,FALSE)),0,Holidays),IF(G36&gt;0,WORKDAY(MAX(VLOOKUP(F36,Workplan,10,FALSE),VLOOKUP(G36,Workplan,10,FALSE)),0,Holidays),WORKDAY(VLOOKUP(F36,Workplan,10,FALSE),0,Holidays))))</f>
        <v>69</v>
      </c>
      <c r="K36" s="162">
        <f t="shared" si="2"/>
        <v>83</v>
      </c>
      <c r="L36" s="8"/>
      <c r="M36" s="140" t="s">
        <v>90</v>
      </c>
      <c r="N36" s="138" t="str">
        <f t="shared" ca="1" si="0"/>
        <v>Overdue</v>
      </c>
      <c r="O36" s="251" t="str">
        <f t="shared" si="1"/>
        <v>PDSA</v>
      </c>
      <c r="S36" s="239"/>
    </row>
    <row r="37" spans="1:30" s="242" customFormat="1" ht="30.6" customHeight="1">
      <c r="A37" s="16"/>
      <c r="B37" s="156"/>
      <c r="C37" s="236"/>
      <c r="D37" s="28" t="s">
        <v>91</v>
      </c>
      <c r="E37" s="27"/>
      <c r="F37" s="27"/>
      <c r="G37" s="27"/>
      <c r="H37" s="27"/>
      <c r="I37" s="27"/>
      <c r="J37" s="26">
        <f>IF(ISERROR(MIN(J38:J41)),"TBD",MIN(J38:J41))</f>
        <v>83</v>
      </c>
      <c r="K37" s="26">
        <f>IF(ISERROR(MAX(K38:K41)),"TBD",MAX(K38:K41))</f>
        <v>97</v>
      </c>
      <c r="L37" s="26" t="str">
        <f>IF(COUNT(L38:L41)=ROWS(L38:L41),MAX(L38:L41),"")</f>
        <v/>
      </c>
      <c r="M37" s="141"/>
      <c r="N37" s="138" t="str">
        <f ca="1">IF(K37="TBD",K37,IF(D37="","",IF(AND(L37&gt;0,L37&lt;&gt;""),"Done",IF(TODAY()&gt;K37,"Overdue","Ontrack"))))</f>
        <v>Overdue</v>
      </c>
      <c r="O37" s="251" t="str">
        <f t="shared" si="1"/>
        <v>Handoff</v>
      </c>
      <c r="S37" s="239"/>
    </row>
    <row r="38" spans="1:30" s="242" customFormat="1" ht="30.6" customHeight="1">
      <c r="A38" s="16"/>
      <c r="B38" s="12">
        <f>MAX($B$7:$B37)+1</f>
        <v>25</v>
      </c>
      <c r="C38" s="8"/>
      <c r="D38" s="7" t="s">
        <v>92</v>
      </c>
      <c r="E38" s="5" t="s">
        <v>59</v>
      </c>
      <c r="F38" s="6"/>
      <c r="G38" s="6"/>
      <c r="H38" s="6"/>
      <c r="I38" s="6"/>
      <c r="J38" s="162" t="str">
        <f>IF(F38="","",IF(H38&gt;0,WORKDAY(MAX(VLOOKUP(F38,Workplan,10,FALSE),VLOOKUP(G38,Workplan,10,FALSE),VLOOKUP(H38,Workplan,10,FALSE)),0,Holidays),IF(G38&gt;0,WORKDAY(MAX(VLOOKUP(F38,Workplan,10,FALSE),VLOOKUP(G38,Workplan,10,FALSE)),0,Holidays),WORKDAY(VLOOKUP(F38,Workplan,10,FALSE),0,Holidays))))</f>
        <v/>
      </c>
      <c r="K38" s="162" t="str">
        <f>IF(J38="","",WORKDAY(J38,I38,Holidays))</f>
        <v/>
      </c>
      <c r="L38" s="8"/>
      <c r="M38" s="140"/>
      <c r="N38" s="138" t="str">
        <f t="shared" ca="1" si="0"/>
        <v>Ontrack</v>
      </c>
      <c r="O38" s="251" t="str">
        <f t="shared" si="1"/>
        <v>Handoff</v>
      </c>
      <c r="R38" s="239"/>
      <c r="S38" s="239"/>
    </row>
    <row r="39" spans="1:30" s="242" customFormat="1" ht="30.6" customHeight="1">
      <c r="A39" s="16"/>
      <c r="B39" s="11">
        <f>MAX($B$7:$B38)+1</f>
        <v>26</v>
      </c>
      <c r="C39" s="8"/>
      <c r="D39" s="7" t="s">
        <v>93</v>
      </c>
      <c r="E39" s="5" t="s">
        <v>59</v>
      </c>
      <c r="F39" s="6">
        <v>24</v>
      </c>
      <c r="G39" s="6"/>
      <c r="H39" s="6"/>
      <c r="I39" s="6">
        <v>10</v>
      </c>
      <c r="J39" s="162">
        <f>IF(F39="","",IF(H39&gt;0,WORKDAY(MAX(VLOOKUP(F39,Workplan,10,FALSE),VLOOKUP(G39,Workplan,10,FALSE),VLOOKUP(H39,Workplan,10,FALSE)),0,Holidays),IF(G39&gt;0,WORKDAY(MAX(VLOOKUP(F39,Workplan,10,FALSE),VLOOKUP(G39,Workplan,10,FALSE)),0,Holidays),WORKDAY(VLOOKUP(F39,Workplan,10,FALSE),0,Holidays))))</f>
        <v>83</v>
      </c>
      <c r="K39" s="162">
        <f>IF(J39="","",WORKDAY(J39,I39,Holidays))</f>
        <v>97</v>
      </c>
      <c r="L39" s="8"/>
      <c r="M39" s="140"/>
      <c r="N39" s="138" t="str">
        <f t="shared" ca="1" si="0"/>
        <v>Overdue</v>
      </c>
      <c r="O39" s="251" t="str">
        <f t="shared" si="1"/>
        <v>Handoff</v>
      </c>
      <c r="S39" s="239"/>
    </row>
    <row r="40" spans="1:30" s="242" customFormat="1" ht="30.6" customHeight="1">
      <c r="A40" s="16"/>
      <c r="B40" s="11">
        <f>MAX($B$7:$B39)+1</f>
        <v>27</v>
      </c>
      <c r="C40" s="8"/>
      <c r="D40" s="7" t="s">
        <v>94</v>
      </c>
      <c r="E40" s="5" t="s">
        <v>95</v>
      </c>
      <c r="F40" s="6">
        <v>26</v>
      </c>
      <c r="G40" s="6"/>
      <c r="H40" s="6"/>
      <c r="I40" s="6">
        <v>0</v>
      </c>
      <c r="J40" s="162">
        <f>IF(F40="","",IF(H40&gt;0,WORKDAY(MAX(VLOOKUP(F40,Workplan,10,FALSE),VLOOKUP(G40,Workplan,10,FALSE),VLOOKUP(H40,Workplan,10,FALSE)),0,Holidays),IF(G40&gt;0,WORKDAY(MAX(VLOOKUP(F40,Workplan,10,FALSE),VLOOKUP(G40,Workplan,10,FALSE)),0,Holidays),WORKDAY(VLOOKUP(F40,Workplan,10,FALSE),0,Holidays))))</f>
        <v>97</v>
      </c>
      <c r="K40" s="162">
        <f>IF(J40="","",WORKDAY(J40,I40,Holidays))</f>
        <v>97</v>
      </c>
      <c r="L40" s="8"/>
      <c r="M40" s="140" t="s">
        <v>96</v>
      </c>
      <c r="N40" s="138" t="str">
        <f t="shared" ca="1" si="0"/>
        <v>Overdue</v>
      </c>
      <c r="O40" s="251" t="str">
        <f t="shared" si="1"/>
        <v>Handoff</v>
      </c>
      <c r="S40" s="239"/>
    </row>
    <row r="41" spans="1:30" s="242" customFormat="1" ht="30.6" customHeight="1" thickBot="1">
      <c r="A41" s="16"/>
      <c r="B41" s="13">
        <f>MAX($B$7:$B40)+1</f>
        <v>28</v>
      </c>
      <c r="C41" s="10"/>
      <c r="D41" s="9" t="s">
        <v>97</v>
      </c>
      <c r="E41" s="14" t="s">
        <v>95</v>
      </c>
      <c r="F41" s="14">
        <v>27</v>
      </c>
      <c r="G41" s="14"/>
      <c r="H41" s="14"/>
      <c r="I41" s="14">
        <v>0</v>
      </c>
      <c r="J41" s="163">
        <f>IF(F41="","",IF(H41&gt;0,WORKDAY(MAX(VLOOKUP(F41,Workplan,10,FALSE),VLOOKUP(G41,Workplan,10,FALSE),VLOOKUP(H41,Workplan,10,FALSE)),0,Holidays),IF(G41&gt;0,WORKDAY(MAX(VLOOKUP(F41,Workplan,10,FALSE),VLOOKUP(G41,Workplan,10,FALSE)),0,Holidays),WORKDAY(VLOOKUP(F41,Workplan,10,FALSE),0,Holidays))))</f>
        <v>97</v>
      </c>
      <c r="K41" s="163">
        <f>IF(J41="","",WORKDAY(J41,I41,Holidays))</f>
        <v>97</v>
      </c>
      <c r="L41" s="10"/>
      <c r="M41" s="142"/>
      <c r="N41" s="159" t="str">
        <f ca="1">IF(D41="","",IF(AND(L41&gt;0,L41&lt;&gt;""),"Done",IF(TODAY()&gt;K41,"Overdue","Ontrack")))</f>
        <v>Overdue</v>
      </c>
      <c r="O41" s="251" t="str">
        <f t="shared" si="1"/>
        <v>Handoff</v>
      </c>
      <c r="S41" s="239"/>
    </row>
    <row r="42" spans="1:30" ht="35.1" customHeight="1">
      <c r="B42" s="243"/>
      <c r="C42" s="244"/>
      <c r="D42" s="244"/>
      <c r="E42" s="244"/>
      <c r="F42" s="244"/>
      <c r="G42" s="244"/>
      <c r="H42" s="244"/>
      <c r="I42" s="244"/>
      <c r="J42" s="244"/>
      <c r="K42" s="244"/>
      <c r="L42" s="245"/>
      <c r="M42" s="246"/>
      <c r="N42" s="244"/>
      <c r="R42" s="242"/>
      <c r="S42" s="239"/>
    </row>
    <row r="43" spans="1:30" ht="35.1" customHeight="1">
      <c r="B43" s="243"/>
      <c r="C43" s="244"/>
      <c r="D43" s="244"/>
      <c r="E43" s="244"/>
      <c r="F43" s="244"/>
      <c r="G43" s="244"/>
      <c r="H43" s="244"/>
      <c r="I43" s="244"/>
      <c r="J43" s="244"/>
      <c r="K43" s="244"/>
      <c r="L43" s="245"/>
      <c r="M43" s="246"/>
      <c r="N43" s="244"/>
      <c r="R43" s="242"/>
      <c r="S43" s="239"/>
    </row>
    <row r="44" spans="1:30" ht="35.1" customHeight="1">
      <c r="B44" s="243"/>
      <c r="C44" s="244"/>
      <c r="D44" s="244"/>
      <c r="E44" s="244"/>
      <c r="F44" s="244"/>
      <c r="G44" s="244"/>
      <c r="H44" s="244"/>
      <c r="I44" s="244"/>
      <c r="J44" s="244"/>
      <c r="K44" s="244"/>
      <c r="L44" s="245"/>
      <c r="M44" s="246"/>
      <c r="N44" s="244"/>
      <c r="R44" s="242"/>
      <c r="S44" s="239"/>
    </row>
    <row r="45" spans="1:30" ht="35.1" customHeight="1">
      <c r="B45" s="243"/>
      <c r="C45" s="244"/>
      <c r="D45" s="244"/>
      <c r="E45" s="244"/>
      <c r="F45" s="244"/>
      <c r="G45" s="244"/>
      <c r="H45" s="244"/>
      <c r="I45" s="244"/>
      <c r="J45" s="244"/>
      <c r="K45" s="244"/>
      <c r="L45" s="245"/>
      <c r="M45" s="246"/>
      <c r="N45" s="244"/>
      <c r="R45" s="239"/>
      <c r="S45" s="239"/>
    </row>
    <row r="46" spans="1:30" ht="35.1" customHeight="1">
      <c r="B46" s="243"/>
      <c r="C46" s="244"/>
      <c r="D46" s="244"/>
      <c r="E46" s="244"/>
      <c r="F46" s="244"/>
      <c r="G46" s="244"/>
      <c r="H46" s="244"/>
      <c r="I46" s="244"/>
      <c r="J46" s="244"/>
      <c r="K46" s="244"/>
      <c r="L46" s="245"/>
      <c r="M46" s="244"/>
      <c r="N46" s="244"/>
      <c r="R46" s="242"/>
      <c r="S46" s="239"/>
    </row>
    <row r="47" spans="1:30" ht="18">
      <c r="B47" s="243"/>
      <c r="C47" s="244"/>
      <c r="D47" s="244"/>
      <c r="E47" s="244"/>
      <c r="F47" s="244"/>
      <c r="G47" s="244"/>
      <c r="H47" s="244"/>
      <c r="I47" s="244"/>
      <c r="J47" s="244"/>
      <c r="K47" s="244"/>
      <c r="L47" s="245"/>
      <c r="M47" s="244"/>
      <c r="N47" s="244"/>
      <c r="R47" s="242"/>
      <c r="S47" s="239"/>
    </row>
    <row r="48" spans="1:30" ht="18">
      <c r="B48" s="243"/>
      <c r="C48" s="244"/>
      <c r="D48" s="244"/>
      <c r="E48" s="244"/>
      <c r="F48" s="244"/>
      <c r="G48" s="244"/>
      <c r="H48" s="244"/>
      <c r="I48" s="244"/>
      <c r="J48" s="244"/>
      <c r="K48" s="244"/>
      <c r="L48" s="245"/>
      <c r="M48" s="244"/>
      <c r="N48" s="244"/>
      <c r="R48" s="242"/>
      <c r="S48" s="239"/>
    </row>
    <row r="49" spans="2:19" ht="18">
      <c r="B49" s="243"/>
      <c r="C49" s="244"/>
      <c r="D49" s="244"/>
      <c r="E49" s="244"/>
      <c r="F49" s="244"/>
      <c r="G49" s="244"/>
      <c r="H49" s="244"/>
      <c r="I49" s="244"/>
      <c r="J49" s="244"/>
      <c r="K49" s="244"/>
      <c r="L49" s="245"/>
      <c r="M49" s="244"/>
      <c r="N49" s="244"/>
      <c r="R49" s="242"/>
      <c r="S49" s="239"/>
    </row>
    <row r="50" spans="2:19" ht="18">
      <c r="B50" s="243"/>
      <c r="C50" s="244"/>
      <c r="D50" s="244"/>
      <c r="E50" s="244"/>
      <c r="F50" s="244"/>
      <c r="G50" s="244"/>
      <c r="H50" s="244"/>
      <c r="I50" s="244"/>
      <c r="J50" s="244"/>
      <c r="K50" s="244"/>
      <c r="L50" s="245"/>
      <c r="M50" s="244"/>
      <c r="N50" s="244"/>
      <c r="R50" s="239"/>
      <c r="S50" s="239"/>
    </row>
    <row r="51" spans="2:19" ht="18">
      <c r="B51" s="243"/>
      <c r="C51" s="244"/>
      <c r="D51" s="244"/>
      <c r="E51" s="244"/>
      <c r="F51" s="244"/>
      <c r="G51" s="244"/>
      <c r="H51" s="244"/>
      <c r="I51" s="244"/>
      <c r="J51" s="244"/>
      <c r="K51" s="244"/>
      <c r="L51" s="245"/>
      <c r="M51" s="244"/>
      <c r="N51" s="244"/>
      <c r="R51" s="242"/>
      <c r="S51" s="239"/>
    </row>
    <row r="52" spans="2:19" ht="18">
      <c r="B52" s="243"/>
      <c r="C52" s="244"/>
      <c r="D52" s="244"/>
      <c r="E52" s="244"/>
      <c r="F52" s="244"/>
      <c r="G52" s="244"/>
      <c r="H52" s="244"/>
      <c r="I52" s="244"/>
      <c r="J52" s="244"/>
      <c r="K52" s="244"/>
      <c r="L52" s="245"/>
      <c r="M52" s="244"/>
      <c r="N52" s="244"/>
      <c r="R52" s="242"/>
      <c r="S52" s="239"/>
    </row>
    <row r="53" spans="2:19" ht="18">
      <c r="B53" s="243"/>
      <c r="C53" s="244"/>
      <c r="D53" s="244"/>
      <c r="E53" s="244"/>
      <c r="F53" s="244"/>
      <c r="G53" s="244"/>
      <c r="H53" s="244"/>
      <c r="I53" s="244"/>
      <c r="J53" s="244"/>
      <c r="K53" s="244"/>
      <c r="L53" s="245"/>
      <c r="M53" s="244"/>
      <c r="N53" s="244"/>
      <c r="R53" s="242"/>
      <c r="S53" s="239"/>
    </row>
    <row r="54" spans="2:19" ht="18">
      <c r="B54" s="243"/>
      <c r="C54" s="244"/>
      <c r="D54" s="244"/>
      <c r="E54" s="244"/>
      <c r="F54" s="244"/>
      <c r="G54" s="244"/>
      <c r="H54" s="244"/>
      <c r="I54" s="244"/>
      <c r="J54" s="244"/>
      <c r="K54" s="244"/>
      <c r="L54" s="245"/>
      <c r="M54" s="244"/>
      <c r="N54" s="244"/>
      <c r="R54" s="242"/>
      <c r="S54" s="239"/>
    </row>
    <row r="55" spans="2:19" ht="18">
      <c r="B55" s="243"/>
      <c r="C55" s="244"/>
      <c r="D55" s="244"/>
      <c r="E55" s="244"/>
      <c r="F55" s="244"/>
      <c r="G55" s="244"/>
      <c r="H55" s="244"/>
      <c r="I55" s="244"/>
      <c r="J55" s="244"/>
      <c r="K55" s="244"/>
      <c r="L55" s="245"/>
      <c r="M55" s="244"/>
      <c r="N55" s="244"/>
      <c r="R55" s="239"/>
      <c r="S55" s="239"/>
    </row>
    <row r="56" spans="2:19" ht="18">
      <c r="B56" s="243"/>
      <c r="C56" s="244"/>
      <c r="D56" s="244"/>
      <c r="E56" s="244"/>
      <c r="F56" s="244"/>
      <c r="G56" s="244"/>
      <c r="H56" s="244"/>
      <c r="I56" s="244"/>
      <c r="J56" s="244"/>
      <c r="K56" s="244"/>
      <c r="L56" s="245"/>
      <c r="M56" s="244"/>
      <c r="N56" s="244"/>
      <c r="R56" s="242"/>
      <c r="S56" s="239"/>
    </row>
    <row r="57" spans="2:19" ht="18">
      <c r="B57" s="243"/>
      <c r="C57" s="244"/>
      <c r="D57" s="244"/>
      <c r="E57" s="244"/>
      <c r="F57" s="244"/>
      <c r="G57" s="244"/>
      <c r="H57" s="244"/>
      <c r="I57" s="244"/>
      <c r="J57" s="244"/>
      <c r="K57" s="244"/>
      <c r="L57" s="245"/>
      <c r="M57" s="244"/>
      <c r="N57" s="244"/>
      <c r="R57" s="242"/>
      <c r="S57" s="239"/>
    </row>
    <row r="58" spans="2:19" ht="18">
      <c r="B58" s="243"/>
      <c r="E58" s="244"/>
      <c r="F58" s="244"/>
      <c r="G58" s="244"/>
      <c r="H58" s="244"/>
      <c r="I58" s="244"/>
      <c r="J58" s="244"/>
      <c r="K58" s="244"/>
      <c r="L58" s="245"/>
      <c r="M58" s="244"/>
      <c r="N58" s="244"/>
      <c r="R58" s="242"/>
      <c r="S58" s="239"/>
    </row>
    <row r="59" spans="2:19" ht="18">
      <c r="B59" s="243"/>
      <c r="E59" s="244"/>
      <c r="F59" s="244"/>
      <c r="G59" s="244"/>
      <c r="H59" s="244"/>
      <c r="I59" s="244"/>
      <c r="J59" s="244"/>
      <c r="K59" s="244"/>
      <c r="L59" s="245"/>
      <c r="M59" s="244"/>
      <c r="N59" s="244"/>
      <c r="R59" s="242"/>
      <c r="S59" s="239"/>
    </row>
    <row r="60" spans="2:19" ht="18">
      <c r="B60" s="243"/>
      <c r="E60" s="244"/>
      <c r="F60" s="244"/>
      <c r="G60" s="244"/>
      <c r="H60" s="244"/>
      <c r="I60" s="244"/>
      <c r="J60" s="244"/>
      <c r="K60" s="244"/>
      <c r="L60" s="245"/>
      <c r="M60" s="244"/>
      <c r="N60" s="244"/>
      <c r="R60" s="242"/>
      <c r="S60" s="239"/>
    </row>
    <row r="61" spans="2:19" ht="18">
      <c r="B61" s="243"/>
      <c r="E61" s="244"/>
      <c r="F61" s="244"/>
      <c r="G61" s="244"/>
      <c r="H61" s="244"/>
      <c r="I61" s="244"/>
      <c r="J61" s="244"/>
      <c r="K61" s="244"/>
      <c r="L61" s="245"/>
      <c r="M61" s="244"/>
      <c r="N61" s="244"/>
      <c r="R61" s="242"/>
      <c r="S61" s="239"/>
    </row>
    <row r="62" spans="2:19" ht="18">
      <c r="B62" s="243"/>
      <c r="E62" s="244"/>
      <c r="F62" s="244"/>
      <c r="G62" s="244"/>
      <c r="H62" s="244"/>
      <c r="I62" s="244"/>
      <c r="J62" s="244"/>
      <c r="K62" s="244"/>
      <c r="L62" s="245"/>
      <c r="M62" s="244"/>
      <c r="N62" s="244"/>
      <c r="R62" s="242"/>
      <c r="S62" s="239"/>
    </row>
    <row r="63" spans="2:19" ht="18">
      <c r="B63" s="243"/>
      <c r="E63" s="244"/>
      <c r="F63" s="244"/>
      <c r="G63" s="244"/>
      <c r="H63" s="244"/>
      <c r="I63" s="244"/>
      <c r="J63" s="244"/>
      <c r="K63" s="244"/>
      <c r="L63" s="245"/>
      <c r="M63" s="244"/>
      <c r="N63" s="244"/>
      <c r="R63" s="239"/>
      <c r="S63" s="239"/>
    </row>
    <row r="64" spans="2:19" ht="18">
      <c r="B64" s="243"/>
      <c r="E64" s="244"/>
      <c r="F64" s="244"/>
      <c r="G64" s="244"/>
      <c r="H64" s="244"/>
      <c r="I64" s="244"/>
      <c r="J64" s="244"/>
      <c r="K64" s="244"/>
      <c r="L64" s="245"/>
      <c r="M64" s="244"/>
      <c r="N64" s="244"/>
      <c r="R64" s="242"/>
      <c r="S64" s="239"/>
    </row>
    <row r="65" spans="2:19" ht="18">
      <c r="B65" s="243"/>
      <c r="E65" s="244"/>
      <c r="F65" s="244"/>
      <c r="G65" s="244"/>
      <c r="H65" s="244"/>
      <c r="I65" s="244"/>
      <c r="J65" s="244"/>
      <c r="K65" s="244"/>
      <c r="L65" s="245"/>
      <c r="M65" s="244"/>
      <c r="N65" s="244"/>
      <c r="R65" s="242"/>
      <c r="S65" s="239"/>
    </row>
    <row r="66" spans="2:19" ht="18">
      <c r="B66" s="243"/>
      <c r="E66" s="244"/>
      <c r="F66" s="244"/>
      <c r="G66" s="244"/>
      <c r="H66" s="244"/>
      <c r="I66" s="244"/>
      <c r="J66" s="244"/>
      <c r="K66" s="244"/>
      <c r="L66" s="245"/>
      <c r="M66" s="244"/>
      <c r="N66" s="244"/>
      <c r="R66" s="239"/>
      <c r="S66" s="239"/>
    </row>
    <row r="67" spans="2:19" ht="18">
      <c r="B67" s="243"/>
      <c r="E67" s="244"/>
      <c r="F67" s="244"/>
      <c r="G67" s="244"/>
      <c r="H67" s="244"/>
      <c r="I67" s="244"/>
      <c r="J67" s="244"/>
      <c r="K67" s="244"/>
      <c r="L67" s="245"/>
      <c r="M67" s="244"/>
      <c r="N67" s="244"/>
      <c r="R67" s="242"/>
      <c r="S67" s="239"/>
    </row>
    <row r="68" spans="2:19" ht="18">
      <c r="B68" s="243"/>
      <c r="E68" s="244"/>
      <c r="F68" s="244"/>
      <c r="G68" s="244"/>
      <c r="H68" s="244"/>
      <c r="I68" s="244"/>
      <c r="J68" s="244"/>
      <c r="K68" s="244"/>
      <c r="L68" s="245"/>
      <c r="M68" s="244"/>
      <c r="N68" s="244"/>
      <c r="R68" s="242"/>
      <c r="S68" s="239"/>
    </row>
    <row r="69" spans="2:19" ht="18">
      <c r="B69" s="243"/>
      <c r="E69" s="244"/>
      <c r="F69" s="244"/>
      <c r="G69" s="244"/>
      <c r="H69" s="244"/>
      <c r="I69" s="244"/>
      <c r="J69" s="244"/>
      <c r="K69" s="244"/>
      <c r="L69" s="245"/>
      <c r="M69" s="244"/>
      <c r="N69" s="244"/>
      <c r="R69" s="242"/>
      <c r="S69" s="239"/>
    </row>
    <row r="70" spans="2:19" ht="18">
      <c r="B70" s="243"/>
      <c r="E70" s="244"/>
      <c r="F70" s="244"/>
      <c r="G70" s="244"/>
      <c r="H70" s="244"/>
      <c r="I70" s="244"/>
      <c r="J70" s="244"/>
      <c r="K70" s="244"/>
      <c r="L70" s="245"/>
      <c r="M70" s="244"/>
      <c r="N70" s="244"/>
      <c r="R70" s="242"/>
      <c r="S70" s="239"/>
    </row>
    <row r="71" spans="2:19" ht="18">
      <c r="B71" s="243"/>
      <c r="E71" s="244"/>
      <c r="F71" s="244"/>
      <c r="G71" s="244"/>
      <c r="H71" s="244"/>
      <c r="I71" s="244"/>
      <c r="J71" s="244"/>
      <c r="K71" s="244"/>
      <c r="L71" s="245"/>
      <c r="M71" s="244"/>
      <c r="N71" s="244"/>
      <c r="R71" s="239"/>
      <c r="S71" s="239"/>
    </row>
    <row r="72" spans="2:19" ht="18">
      <c r="B72" s="243"/>
      <c r="E72" s="244"/>
      <c r="F72" s="244"/>
      <c r="G72" s="244"/>
      <c r="H72" s="244"/>
      <c r="I72" s="244"/>
      <c r="J72" s="244"/>
      <c r="K72" s="244"/>
      <c r="L72" s="245"/>
      <c r="M72" s="244"/>
      <c r="N72" s="244"/>
      <c r="R72" s="242"/>
      <c r="S72" s="239"/>
    </row>
    <row r="73" spans="2:19" ht="18">
      <c r="B73" s="243"/>
      <c r="E73" s="244"/>
      <c r="F73" s="244"/>
      <c r="G73" s="244"/>
      <c r="H73" s="244"/>
      <c r="I73" s="244"/>
      <c r="J73" s="244"/>
      <c r="K73" s="244"/>
      <c r="L73" s="245"/>
      <c r="M73" s="244"/>
      <c r="N73" s="244"/>
      <c r="R73" s="242"/>
      <c r="S73" s="239"/>
    </row>
    <row r="74" spans="2:19" ht="18">
      <c r="B74" s="243"/>
      <c r="E74" s="244"/>
      <c r="F74" s="244"/>
      <c r="G74" s="244"/>
      <c r="H74" s="244"/>
      <c r="I74" s="244"/>
      <c r="J74" s="244"/>
      <c r="K74" s="244"/>
      <c r="L74" s="245"/>
      <c r="M74" s="244"/>
      <c r="N74" s="244"/>
      <c r="R74" s="242"/>
      <c r="S74" s="239"/>
    </row>
    <row r="75" spans="2:19" ht="18">
      <c r="B75" s="243"/>
      <c r="E75" s="244"/>
      <c r="F75" s="244"/>
      <c r="G75" s="244"/>
      <c r="H75" s="244"/>
      <c r="I75" s="244"/>
      <c r="J75" s="244"/>
      <c r="K75" s="244"/>
      <c r="L75" s="245"/>
      <c r="M75" s="244"/>
      <c r="N75" s="244"/>
      <c r="R75" s="242"/>
      <c r="S75" s="239"/>
    </row>
    <row r="76" spans="2:19" ht="18">
      <c r="B76" s="243"/>
      <c r="E76" s="244"/>
      <c r="F76" s="244"/>
      <c r="G76" s="244"/>
      <c r="H76" s="244"/>
      <c r="I76" s="244"/>
      <c r="J76" s="244"/>
      <c r="K76" s="244"/>
      <c r="L76" s="245"/>
      <c r="M76" s="244"/>
      <c r="N76" s="244"/>
      <c r="R76" s="242"/>
      <c r="S76" s="239"/>
    </row>
    <row r="77" spans="2:19" ht="18">
      <c r="B77" s="243"/>
      <c r="E77" s="244"/>
      <c r="F77" s="244"/>
      <c r="G77" s="244"/>
      <c r="H77" s="244"/>
      <c r="I77" s="244"/>
      <c r="J77" s="244"/>
      <c r="K77" s="244"/>
      <c r="L77" s="245"/>
      <c r="M77" s="244"/>
      <c r="N77" s="244"/>
      <c r="R77" s="242"/>
      <c r="S77" s="239"/>
    </row>
    <row r="78" spans="2:19" ht="18">
      <c r="B78" s="243"/>
      <c r="E78" s="244"/>
      <c r="F78" s="244"/>
      <c r="G78" s="244"/>
      <c r="H78" s="244"/>
      <c r="I78" s="244"/>
      <c r="J78" s="244"/>
      <c r="K78" s="244"/>
      <c r="L78" s="245"/>
      <c r="M78" s="244"/>
      <c r="N78" s="244"/>
      <c r="R78" s="242"/>
      <c r="S78" s="239"/>
    </row>
    <row r="79" spans="2:19" ht="18">
      <c r="B79" s="243"/>
      <c r="E79" s="244"/>
      <c r="F79" s="244"/>
      <c r="G79" s="244"/>
      <c r="H79" s="244"/>
      <c r="I79" s="244"/>
      <c r="J79" s="244"/>
      <c r="K79" s="244"/>
      <c r="L79" s="245"/>
      <c r="M79" s="244"/>
      <c r="N79" s="244"/>
      <c r="R79" s="242"/>
      <c r="S79" s="239"/>
    </row>
    <row r="80" spans="2:19" ht="18">
      <c r="B80" s="243"/>
      <c r="E80" s="244"/>
      <c r="F80" s="244"/>
      <c r="G80" s="244"/>
      <c r="H80" s="244"/>
      <c r="I80" s="244"/>
      <c r="J80" s="244"/>
      <c r="K80" s="244"/>
      <c r="L80" s="245"/>
      <c r="M80" s="244"/>
      <c r="N80" s="244"/>
      <c r="R80" s="242"/>
      <c r="S80" s="239"/>
    </row>
    <row r="81" spans="2:19" ht="18">
      <c r="B81" s="243"/>
      <c r="E81" s="244"/>
      <c r="F81" s="244"/>
      <c r="G81" s="244"/>
      <c r="H81" s="244"/>
      <c r="I81" s="244"/>
      <c r="J81" s="244"/>
      <c r="K81" s="244"/>
      <c r="L81" s="245"/>
      <c r="M81" s="244"/>
      <c r="N81" s="244"/>
      <c r="R81" s="242"/>
      <c r="S81" s="239"/>
    </row>
    <row r="82" spans="2:19" ht="18">
      <c r="B82" s="243"/>
      <c r="E82" s="244"/>
      <c r="F82" s="244"/>
      <c r="G82" s="244"/>
      <c r="H82" s="244"/>
      <c r="I82" s="244"/>
      <c r="J82" s="244"/>
      <c r="K82" s="244"/>
      <c r="L82" s="245"/>
      <c r="M82" s="244"/>
      <c r="N82" s="244"/>
      <c r="R82" s="242"/>
      <c r="S82" s="239"/>
    </row>
    <row r="83" spans="2:19" ht="18">
      <c r="B83" s="243"/>
      <c r="E83" s="244"/>
      <c r="F83" s="244"/>
      <c r="G83" s="244"/>
      <c r="H83" s="244"/>
      <c r="I83" s="244"/>
      <c r="J83" s="244"/>
      <c r="K83" s="244"/>
      <c r="L83" s="245"/>
      <c r="M83" s="244"/>
      <c r="N83" s="244"/>
      <c r="R83" s="242"/>
      <c r="S83" s="239"/>
    </row>
    <row r="84" spans="2:19" ht="18">
      <c r="B84" s="243"/>
      <c r="E84" s="244"/>
      <c r="F84" s="244"/>
      <c r="G84" s="244"/>
      <c r="H84" s="244"/>
      <c r="I84" s="244"/>
      <c r="J84" s="244"/>
      <c r="K84" s="244"/>
      <c r="L84" s="245"/>
      <c r="M84" s="244"/>
      <c r="N84" s="244"/>
      <c r="R84" s="242"/>
      <c r="S84" s="239"/>
    </row>
    <row r="85" spans="2:19" ht="18">
      <c r="B85" s="243"/>
      <c r="E85" s="244"/>
      <c r="F85" s="244"/>
      <c r="G85" s="244"/>
      <c r="H85" s="244"/>
      <c r="I85" s="244"/>
      <c r="J85" s="244"/>
      <c r="K85" s="244"/>
      <c r="L85" s="245"/>
      <c r="M85" s="244"/>
      <c r="N85" s="244"/>
      <c r="R85" s="242"/>
      <c r="S85" s="239"/>
    </row>
    <row r="86" spans="2:19" ht="18">
      <c r="B86" s="243"/>
      <c r="E86" s="244"/>
      <c r="F86" s="244"/>
      <c r="G86" s="244"/>
      <c r="H86" s="244"/>
      <c r="I86" s="244"/>
      <c r="J86" s="244"/>
      <c r="K86" s="244"/>
      <c r="L86" s="245"/>
      <c r="M86" s="244"/>
      <c r="N86" s="244"/>
      <c r="R86" s="242"/>
      <c r="S86" s="239"/>
    </row>
    <row r="87" spans="2:19" ht="18">
      <c r="B87" s="243"/>
      <c r="E87" s="244"/>
      <c r="F87" s="244"/>
      <c r="G87" s="244"/>
      <c r="H87" s="244"/>
      <c r="I87" s="244"/>
      <c r="J87" s="244"/>
      <c r="K87" s="244"/>
      <c r="L87" s="245"/>
      <c r="M87" s="244"/>
      <c r="N87" s="244"/>
      <c r="R87" s="242"/>
      <c r="S87" s="239"/>
    </row>
    <row r="88" spans="2:19" ht="18">
      <c r="B88" s="243"/>
      <c r="C88" s="244"/>
      <c r="D88" s="244"/>
      <c r="E88" s="244"/>
      <c r="F88" s="244"/>
      <c r="G88" s="244"/>
      <c r="H88" s="244"/>
      <c r="I88" s="244"/>
      <c r="J88" s="244"/>
      <c r="K88" s="244"/>
      <c r="L88" s="245"/>
      <c r="M88" s="244"/>
      <c r="N88" s="244"/>
      <c r="R88" s="242"/>
      <c r="S88" s="239"/>
    </row>
    <row r="89" spans="2:19" ht="18">
      <c r="B89" s="243"/>
      <c r="C89" s="244"/>
      <c r="D89" s="244"/>
      <c r="E89" s="244"/>
      <c r="F89" s="244"/>
      <c r="G89" s="244"/>
      <c r="H89" s="244"/>
      <c r="I89" s="244"/>
      <c r="J89" s="244"/>
      <c r="K89" s="244"/>
      <c r="L89" s="245"/>
      <c r="M89" s="244"/>
      <c r="N89" s="244"/>
      <c r="R89" s="242"/>
      <c r="S89" s="239"/>
    </row>
    <row r="90" spans="2:19" ht="18">
      <c r="B90" s="243"/>
      <c r="C90" s="244"/>
      <c r="D90" s="244"/>
      <c r="E90" s="244"/>
      <c r="F90" s="244"/>
      <c r="G90" s="244"/>
      <c r="H90" s="244"/>
      <c r="I90" s="244"/>
      <c r="J90" s="244"/>
      <c r="K90" s="244"/>
      <c r="L90" s="245"/>
      <c r="M90" s="244"/>
      <c r="N90" s="244"/>
      <c r="R90" s="242"/>
      <c r="S90" s="239"/>
    </row>
    <row r="91" spans="2:19" ht="18">
      <c r="B91" s="243"/>
      <c r="C91" s="244"/>
      <c r="D91" s="244"/>
      <c r="E91" s="244"/>
      <c r="F91" s="244"/>
      <c r="G91" s="244"/>
      <c r="H91" s="244"/>
      <c r="I91" s="244"/>
      <c r="J91" s="244"/>
      <c r="K91" s="244"/>
      <c r="L91" s="245"/>
      <c r="M91" s="244"/>
      <c r="N91" s="244"/>
      <c r="R91" s="242"/>
      <c r="S91" s="239"/>
    </row>
    <row r="92" spans="2:19" ht="18">
      <c r="B92" s="243"/>
      <c r="C92" s="244"/>
      <c r="D92" s="244"/>
      <c r="E92" s="244"/>
      <c r="F92" s="244"/>
      <c r="G92" s="244"/>
      <c r="H92" s="244"/>
      <c r="I92" s="244"/>
      <c r="J92" s="244"/>
      <c r="K92" s="244"/>
      <c r="L92" s="245"/>
      <c r="M92" s="244"/>
      <c r="N92" s="244"/>
      <c r="R92" s="242"/>
      <c r="S92" s="239"/>
    </row>
    <row r="93" spans="2:19" ht="18">
      <c r="B93" s="243"/>
      <c r="C93" s="244"/>
      <c r="D93" s="244"/>
      <c r="E93" s="244"/>
      <c r="F93" s="244"/>
      <c r="G93" s="244"/>
      <c r="H93" s="244"/>
      <c r="I93" s="244"/>
      <c r="J93" s="244"/>
      <c r="K93" s="244"/>
      <c r="L93" s="245"/>
      <c r="M93" s="244"/>
      <c r="N93" s="244"/>
      <c r="R93" s="242"/>
      <c r="S93" s="239"/>
    </row>
    <row r="94" spans="2:19" ht="18">
      <c r="B94" s="243"/>
      <c r="C94" s="244"/>
      <c r="D94" s="244"/>
      <c r="E94" s="244"/>
      <c r="F94" s="244"/>
      <c r="G94" s="244"/>
      <c r="H94" s="244"/>
      <c r="I94" s="244"/>
      <c r="J94" s="244"/>
      <c r="K94" s="244"/>
      <c r="L94" s="245"/>
      <c r="M94" s="244"/>
      <c r="N94" s="244"/>
      <c r="R94" s="242"/>
      <c r="S94" s="239"/>
    </row>
    <row r="95" spans="2:19" ht="18">
      <c r="B95" s="243"/>
      <c r="C95" s="244"/>
      <c r="D95" s="244"/>
      <c r="E95" s="244"/>
      <c r="F95" s="244"/>
      <c r="G95" s="244"/>
      <c r="H95" s="244"/>
      <c r="I95" s="244"/>
      <c r="J95" s="244"/>
      <c r="K95" s="244"/>
      <c r="L95" s="245"/>
      <c r="M95" s="244"/>
      <c r="N95" s="244"/>
      <c r="R95" s="242"/>
      <c r="S95" s="239"/>
    </row>
    <row r="96" spans="2:19" ht="18">
      <c r="B96" s="243"/>
      <c r="C96" s="244"/>
      <c r="D96" s="244"/>
      <c r="E96" s="244"/>
      <c r="F96" s="244"/>
      <c r="G96" s="244"/>
      <c r="H96" s="244"/>
      <c r="I96" s="244"/>
      <c r="J96" s="244"/>
      <c r="K96" s="244"/>
      <c r="L96" s="245"/>
      <c r="M96" s="244"/>
      <c r="N96" s="244"/>
      <c r="R96" s="242"/>
      <c r="S96" s="239"/>
    </row>
    <row r="97" spans="2:19" ht="18">
      <c r="B97" s="243"/>
      <c r="C97" s="244"/>
      <c r="D97" s="244"/>
      <c r="E97" s="244"/>
      <c r="F97" s="244"/>
      <c r="G97" s="244"/>
      <c r="H97" s="244"/>
      <c r="I97" s="244"/>
      <c r="J97" s="244"/>
      <c r="K97" s="244"/>
      <c r="L97" s="245"/>
      <c r="M97" s="244"/>
      <c r="N97" s="244"/>
      <c r="R97" s="242"/>
      <c r="S97" s="239"/>
    </row>
    <row r="98" spans="2:19" ht="18">
      <c r="B98" s="243"/>
      <c r="C98" s="244"/>
      <c r="D98" s="244"/>
      <c r="E98" s="244"/>
      <c r="F98" s="244"/>
      <c r="G98" s="244"/>
      <c r="H98" s="244"/>
      <c r="I98" s="244"/>
      <c r="J98" s="244"/>
      <c r="K98" s="244"/>
      <c r="L98" s="245"/>
      <c r="M98" s="244"/>
      <c r="N98" s="244"/>
      <c r="R98" s="242"/>
      <c r="S98" s="239"/>
    </row>
    <row r="99" spans="2:19" ht="18">
      <c r="B99" s="243"/>
      <c r="C99" s="244"/>
      <c r="D99" s="244"/>
      <c r="E99" s="244"/>
      <c r="F99" s="244"/>
      <c r="G99" s="244"/>
      <c r="H99" s="244"/>
      <c r="I99" s="244"/>
      <c r="J99" s="244"/>
      <c r="K99" s="244"/>
      <c r="L99" s="245"/>
      <c r="M99" s="244"/>
      <c r="N99" s="244"/>
      <c r="R99" s="242"/>
      <c r="S99" s="239"/>
    </row>
    <row r="100" spans="2:19" ht="18">
      <c r="B100" s="243"/>
      <c r="C100" s="244"/>
      <c r="D100" s="244"/>
      <c r="E100" s="244"/>
      <c r="F100" s="244"/>
      <c r="G100" s="244"/>
      <c r="H100" s="244"/>
      <c r="I100" s="244"/>
      <c r="J100" s="244"/>
      <c r="K100" s="244"/>
      <c r="L100" s="245"/>
      <c r="M100" s="244"/>
      <c r="N100" s="244"/>
      <c r="R100" s="242"/>
      <c r="S100" s="239"/>
    </row>
    <row r="101" spans="2:19" ht="18">
      <c r="B101" s="243"/>
      <c r="C101" s="244"/>
      <c r="D101" s="244"/>
      <c r="E101" s="244"/>
      <c r="F101" s="244"/>
      <c r="G101" s="244"/>
      <c r="H101" s="244"/>
      <c r="I101" s="244"/>
      <c r="J101" s="244"/>
      <c r="K101" s="244"/>
      <c r="L101" s="245"/>
      <c r="M101" s="244"/>
      <c r="N101" s="244"/>
      <c r="R101" s="242"/>
      <c r="S101" s="239"/>
    </row>
    <row r="102" spans="2:19" ht="18">
      <c r="B102" s="243"/>
      <c r="C102" s="244"/>
      <c r="D102" s="244"/>
      <c r="E102" s="244"/>
      <c r="F102" s="244"/>
      <c r="G102" s="244"/>
      <c r="H102" s="244"/>
      <c r="I102" s="244"/>
      <c r="J102" s="244"/>
      <c r="K102" s="244"/>
      <c r="L102" s="245"/>
      <c r="M102" s="244"/>
      <c r="N102" s="244"/>
      <c r="R102" s="242"/>
      <c r="S102" s="239"/>
    </row>
    <row r="103" spans="2:19" ht="18">
      <c r="B103" s="243"/>
      <c r="C103" s="244"/>
      <c r="D103" s="244"/>
      <c r="E103" s="244"/>
      <c r="F103" s="244"/>
      <c r="G103" s="244"/>
      <c r="H103" s="244"/>
      <c r="I103" s="244"/>
      <c r="J103" s="244"/>
      <c r="K103" s="244"/>
      <c r="L103" s="245"/>
      <c r="M103" s="244"/>
      <c r="N103" s="244"/>
      <c r="R103" s="242"/>
      <c r="S103" s="239"/>
    </row>
    <row r="104" spans="2:19" ht="18">
      <c r="B104" s="243"/>
      <c r="C104" s="244"/>
      <c r="D104" s="244"/>
      <c r="E104" s="244"/>
      <c r="F104" s="244"/>
      <c r="G104" s="244"/>
      <c r="H104" s="244"/>
      <c r="I104" s="244"/>
      <c r="J104" s="244"/>
      <c r="K104" s="244"/>
      <c r="L104" s="245"/>
      <c r="M104" s="244"/>
      <c r="N104" s="244"/>
      <c r="R104" s="242"/>
      <c r="S104" s="239"/>
    </row>
    <row r="105" spans="2:19" ht="18">
      <c r="B105" s="243"/>
      <c r="C105" s="244"/>
      <c r="D105" s="244"/>
      <c r="E105" s="244"/>
      <c r="F105" s="244"/>
      <c r="G105" s="244"/>
      <c r="H105" s="244"/>
      <c r="I105" s="244"/>
      <c r="J105" s="244"/>
      <c r="K105" s="244"/>
      <c r="L105" s="245"/>
      <c r="M105" s="244"/>
      <c r="N105" s="244"/>
      <c r="R105" s="242"/>
      <c r="S105" s="239"/>
    </row>
    <row r="106" spans="2:19" ht="18">
      <c r="B106" s="243"/>
      <c r="C106" s="244"/>
      <c r="D106" s="244"/>
      <c r="E106" s="244"/>
      <c r="F106" s="244"/>
      <c r="G106" s="244"/>
      <c r="H106" s="244"/>
      <c r="I106" s="244"/>
      <c r="J106" s="244"/>
      <c r="K106" s="244"/>
      <c r="L106" s="245"/>
      <c r="M106" s="244"/>
      <c r="N106" s="244"/>
      <c r="R106" s="242"/>
      <c r="S106" s="239"/>
    </row>
    <row r="107" spans="2:19" ht="18">
      <c r="B107" s="243"/>
      <c r="C107" s="244"/>
      <c r="D107" s="244"/>
      <c r="E107" s="244"/>
      <c r="F107" s="244"/>
      <c r="G107" s="244"/>
      <c r="H107" s="244"/>
      <c r="I107" s="244"/>
      <c r="J107" s="244"/>
      <c r="K107" s="244"/>
      <c r="L107" s="245"/>
      <c r="M107" s="244"/>
      <c r="N107" s="244"/>
      <c r="R107" s="242"/>
      <c r="S107" s="239"/>
    </row>
    <row r="108" spans="2:19" ht="18">
      <c r="B108" s="243"/>
      <c r="C108" s="244"/>
      <c r="D108" s="244"/>
      <c r="E108" s="244"/>
      <c r="F108" s="244"/>
      <c r="G108" s="244"/>
      <c r="H108" s="244"/>
      <c r="I108" s="244"/>
      <c r="J108" s="244"/>
      <c r="K108" s="244"/>
      <c r="L108" s="245"/>
      <c r="M108" s="244"/>
      <c r="N108" s="244"/>
      <c r="R108" s="242"/>
      <c r="S108" s="239"/>
    </row>
    <row r="109" spans="2:19" ht="18">
      <c r="B109" s="243"/>
      <c r="C109" s="244"/>
      <c r="D109" s="244"/>
      <c r="E109" s="244"/>
      <c r="F109" s="244"/>
      <c r="G109" s="244"/>
      <c r="H109" s="244"/>
      <c r="I109" s="244"/>
      <c r="J109" s="244"/>
      <c r="K109" s="244"/>
      <c r="L109" s="245"/>
      <c r="M109" s="244"/>
      <c r="N109" s="244"/>
      <c r="R109" s="242"/>
      <c r="S109" s="239"/>
    </row>
    <row r="110" spans="2:19" ht="18">
      <c r="B110" s="243"/>
      <c r="C110" s="244"/>
      <c r="D110" s="244"/>
      <c r="E110" s="244"/>
      <c r="F110" s="244"/>
      <c r="G110" s="244"/>
      <c r="H110" s="244"/>
      <c r="I110" s="244"/>
      <c r="J110" s="244"/>
      <c r="K110" s="244"/>
      <c r="L110" s="245"/>
      <c r="M110" s="244"/>
      <c r="N110" s="244"/>
      <c r="R110" s="242"/>
      <c r="S110" s="239"/>
    </row>
    <row r="111" spans="2:19" ht="18">
      <c r="B111" s="243"/>
      <c r="C111" s="244"/>
      <c r="D111" s="244"/>
      <c r="E111" s="244"/>
      <c r="F111" s="244"/>
      <c r="G111" s="244"/>
      <c r="H111" s="244"/>
      <c r="I111" s="244"/>
      <c r="J111" s="244"/>
      <c r="K111" s="244"/>
      <c r="L111" s="245"/>
      <c r="M111" s="244"/>
      <c r="N111" s="244"/>
      <c r="R111" s="242"/>
      <c r="S111" s="239"/>
    </row>
    <row r="112" spans="2:19" ht="18">
      <c r="B112" s="243"/>
      <c r="C112" s="244"/>
      <c r="D112" s="244"/>
      <c r="E112" s="244"/>
      <c r="F112" s="244"/>
      <c r="G112" s="244"/>
      <c r="H112" s="244"/>
      <c r="I112" s="244"/>
      <c r="J112" s="244"/>
      <c r="K112" s="244"/>
      <c r="L112" s="245"/>
      <c r="M112" s="244"/>
      <c r="N112" s="244"/>
      <c r="R112" s="242"/>
      <c r="S112" s="239"/>
    </row>
    <row r="113" spans="2:19" ht="18">
      <c r="B113" s="243"/>
      <c r="C113" s="244"/>
      <c r="D113" s="244"/>
      <c r="E113" s="244"/>
      <c r="F113" s="244"/>
      <c r="G113" s="244"/>
      <c r="H113" s="244"/>
      <c r="I113" s="244"/>
      <c r="J113" s="244"/>
      <c r="K113" s="244"/>
      <c r="L113" s="245"/>
      <c r="M113" s="244"/>
      <c r="N113" s="244"/>
      <c r="R113" s="242"/>
      <c r="S113" s="239"/>
    </row>
    <row r="114" spans="2:19" ht="18">
      <c r="B114" s="243"/>
      <c r="C114" s="244"/>
      <c r="D114" s="244"/>
      <c r="E114" s="244"/>
      <c r="F114" s="244"/>
      <c r="G114" s="244"/>
      <c r="H114" s="244"/>
      <c r="I114" s="244"/>
      <c r="J114" s="244"/>
      <c r="K114" s="244"/>
      <c r="L114" s="245"/>
      <c r="M114" s="244"/>
      <c r="N114" s="244"/>
      <c r="R114" s="242"/>
      <c r="S114" s="239"/>
    </row>
    <row r="115" spans="2:19" ht="18">
      <c r="B115" s="243"/>
      <c r="C115" s="244"/>
      <c r="D115" s="244"/>
      <c r="E115" s="244"/>
      <c r="F115" s="244"/>
      <c r="G115" s="244"/>
      <c r="H115" s="244"/>
      <c r="I115" s="244"/>
      <c r="J115" s="244"/>
      <c r="K115" s="244"/>
      <c r="L115" s="245"/>
      <c r="M115" s="244"/>
      <c r="N115" s="244"/>
      <c r="R115" s="242"/>
      <c r="S115" s="239"/>
    </row>
    <row r="116" spans="2:19" ht="18">
      <c r="R116" s="242"/>
      <c r="S116" s="239"/>
    </row>
    <row r="117" spans="2:19" ht="18">
      <c r="R117" s="242"/>
      <c r="S117" s="239"/>
    </row>
    <row r="118" spans="2:19" ht="18">
      <c r="R118" s="242"/>
      <c r="S118" s="239"/>
    </row>
    <row r="119" spans="2:19" ht="18">
      <c r="R119" s="242"/>
      <c r="S119" s="239"/>
    </row>
    <row r="120" spans="2:19" ht="18">
      <c r="R120" s="242"/>
      <c r="S120" s="239"/>
    </row>
    <row r="121" spans="2:19" ht="18">
      <c r="R121" s="242"/>
      <c r="S121" s="239"/>
    </row>
    <row r="122" spans="2:19" ht="18">
      <c r="R122" s="242"/>
      <c r="S122" s="239"/>
    </row>
    <row r="123" spans="2:19" ht="18">
      <c r="R123" s="242"/>
      <c r="S123" s="239"/>
    </row>
    <row r="124" spans="2:19" ht="18">
      <c r="R124" s="242"/>
      <c r="S124" s="239"/>
    </row>
    <row r="125" spans="2:19" ht="18">
      <c r="R125" s="242"/>
      <c r="S125" s="239"/>
    </row>
    <row r="126" spans="2:19" ht="18">
      <c r="R126" s="242"/>
      <c r="S126" s="239"/>
    </row>
    <row r="127" spans="2:19" ht="18">
      <c r="R127" s="242"/>
      <c r="S127" s="239"/>
    </row>
    <row r="128" spans="2:19" ht="18">
      <c r="R128" s="242"/>
      <c r="S128" s="239"/>
    </row>
    <row r="129" spans="18:19" ht="18">
      <c r="R129" s="242"/>
      <c r="S129" s="239"/>
    </row>
    <row r="130" spans="18:19" ht="18">
      <c r="R130" s="242"/>
      <c r="S130" s="239"/>
    </row>
    <row r="131" spans="18:19" ht="18">
      <c r="R131" s="242"/>
      <c r="S131" s="239"/>
    </row>
    <row r="132" spans="18:19" ht="18">
      <c r="R132" s="242"/>
      <c r="S132" s="239"/>
    </row>
    <row r="133" spans="18:19" ht="18">
      <c r="R133" s="242"/>
      <c r="S133" s="239"/>
    </row>
    <row r="134" spans="18:19" ht="18">
      <c r="R134" s="242"/>
      <c r="S134" s="239"/>
    </row>
    <row r="135" spans="18:19" ht="18">
      <c r="R135" s="242"/>
      <c r="S135" s="239"/>
    </row>
    <row r="136" spans="18:19" ht="18">
      <c r="R136" s="242"/>
      <c r="S136" s="239"/>
    </row>
    <row r="137" spans="18:19" ht="18">
      <c r="R137" s="242"/>
      <c r="S137" s="239"/>
    </row>
    <row r="138" spans="18:19" ht="18">
      <c r="R138" s="242"/>
      <c r="S138" s="239"/>
    </row>
    <row r="139" spans="18:19" ht="18">
      <c r="R139" s="242"/>
      <c r="S139" s="239"/>
    </row>
    <row r="140" spans="18:19" ht="18">
      <c r="R140" s="242"/>
      <c r="S140" s="239"/>
    </row>
    <row r="141" spans="18:19" ht="18">
      <c r="R141" s="242"/>
      <c r="S141" s="239"/>
    </row>
    <row r="142" spans="18:19" ht="18">
      <c r="R142" s="242"/>
      <c r="S142" s="239"/>
    </row>
    <row r="143" spans="18:19" ht="18">
      <c r="R143" s="242"/>
      <c r="S143" s="239"/>
    </row>
    <row r="144" spans="18:19" ht="18">
      <c r="R144" s="242"/>
      <c r="S144" s="239"/>
    </row>
    <row r="145" spans="18:19" ht="18">
      <c r="R145" s="242"/>
      <c r="S145" s="239"/>
    </row>
    <row r="146" spans="18:19" ht="18">
      <c r="R146" s="242"/>
      <c r="S146" s="239"/>
    </row>
    <row r="147" spans="18:19" ht="18">
      <c r="R147" s="242"/>
      <c r="S147" s="239"/>
    </row>
    <row r="148" spans="18:19" ht="18">
      <c r="R148" s="242"/>
      <c r="S148" s="239"/>
    </row>
    <row r="149" spans="18:19" ht="18">
      <c r="R149" s="242"/>
      <c r="S149" s="239"/>
    </row>
    <row r="150" spans="18:19" ht="18">
      <c r="R150" s="242"/>
      <c r="S150" s="239"/>
    </row>
    <row r="151" spans="18:19" ht="18">
      <c r="R151" s="242"/>
      <c r="S151" s="239"/>
    </row>
    <row r="152" spans="18:19" ht="18">
      <c r="R152" s="242"/>
      <c r="S152" s="239"/>
    </row>
    <row r="153" spans="18:19" ht="18">
      <c r="R153" s="242"/>
      <c r="S153" s="239"/>
    </row>
    <row r="154" spans="18:19" ht="18">
      <c r="R154" s="242"/>
      <c r="S154" s="239"/>
    </row>
    <row r="155" spans="18:19" ht="18">
      <c r="R155" s="242"/>
      <c r="S155" s="239"/>
    </row>
    <row r="156" spans="18:19" ht="18">
      <c r="R156" s="242"/>
      <c r="S156" s="239"/>
    </row>
    <row r="157" spans="18:19" ht="18">
      <c r="R157" s="242"/>
      <c r="S157" s="239"/>
    </row>
    <row r="158" spans="18:19" ht="18">
      <c r="R158" s="242"/>
      <c r="S158" s="239"/>
    </row>
    <row r="159" spans="18:19" ht="18">
      <c r="R159" s="242"/>
      <c r="S159" s="239"/>
    </row>
    <row r="160" spans="18:19" ht="18">
      <c r="R160" s="242"/>
      <c r="S160" s="239"/>
    </row>
    <row r="161" spans="18:19" ht="18">
      <c r="R161" s="242"/>
      <c r="S161" s="239"/>
    </row>
    <row r="162" spans="18:19" ht="18">
      <c r="R162" s="242"/>
      <c r="S162" s="239"/>
    </row>
    <row r="163" spans="18:19" ht="18">
      <c r="R163" s="242"/>
      <c r="S163" s="239"/>
    </row>
    <row r="164" spans="18:19" ht="18">
      <c r="R164" s="242"/>
      <c r="S164" s="239"/>
    </row>
    <row r="165" spans="18:19" ht="18">
      <c r="R165" s="242"/>
      <c r="S165" s="239"/>
    </row>
    <row r="166" spans="18:19" ht="18">
      <c r="R166" s="242"/>
      <c r="S166" s="239"/>
    </row>
    <row r="167" spans="18:19" ht="18">
      <c r="R167" s="242"/>
      <c r="S167" s="239"/>
    </row>
    <row r="168" spans="18:19" ht="18">
      <c r="R168" s="242"/>
      <c r="S168" s="239"/>
    </row>
    <row r="169" spans="18:19" ht="18">
      <c r="R169" s="242"/>
      <c r="S169" s="239"/>
    </row>
    <row r="170" spans="18:19" ht="18">
      <c r="R170" s="242"/>
      <c r="S170" s="239"/>
    </row>
    <row r="171" spans="18:19" ht="18">
      <c r="R171" s="242"/>
      <c r="S171" s="239"/>
    </row>
    <row r="172" spans="18:19" ht="18">
      <c r="R172" s="242"/>
      <c r="S172" s="239"/>
    </row>
    <row r="173" spans="18:19" ht="18">
      <c r="R173" s="242"/>
      <c r="S173" s="239"/>
    </row>
    <row r="174" spans="18:19" ht="18">
      <c r="R174" s="242"/>
      <c r="S174" s="239"/>
    </row>
    <row r="175" spans="18:19" ht="18">
      <c r="R175" s="242"/>
      <c r="S175" s="239"/>
    </row>
    <row r="176" spans="18:19" ht="18">
      <c r="R176" s="242"/>
      <c r="S176" s="239"/>
    </row>
    <row r="177" spans="18:19" ht="18">
      <c r="R177" s="242"/>
      <c r="S177" s="239"/>
    </row>
    <row r="178" spans="18:19" ht="18">
      <c r="R178" s="242"/>
      <c r="S178" s="239"/>
    </row>
    <row r="179" spans="18:19" ht="18">
      <c r="R179" s="242"/>
      <c r="S179" s="239"/>
    </row>
    <row r="180" spans="18:19" ht="18">
      <c r="R180" s="242"/>
      <c r="S180" s="239"/>
    </row>
    <row r="181" spans="18:19" ht="18">
      <c r="R181" s="242"/>
      <c r="S181" s="239"/>
    </row>
    <row r="182" spans="18:19" ht="18">
      <c r="R182" s="242"/>
      <c r="S182" s="239"/>
    </row>
    <row r="183" spans="18:19" ht="18">
      <c r="R183" s="242"/>
      <c r="S183" s="239"/>
    </row>
    <row r="184" spans="18:19" ht="18">
      <c r="R184" s="242"/>
      <c r="S184" s="239"/>
    </row>
    <row r="185" spans="18:19" ht="18">
      <c r="R185" s="242"/>
      <c r="S185" s="239"/>
    </row>
    <row r="186" spans="18:19" ht="18">
      <c r="R186" s="242"/>
      <c r="S186" s="239"/>
    </row>
    <row r="187" spans="18:19" ht="18">
      <c r="R187" s="242"/>
      <c r="S187" s="239"/>
    </row>
    <row r="188" spans="18:19" ht="18">
      <c r="R188" s="242"/>
      <c r="S188" s="239"/>
    </row>
    <row r="189" spans="18:19" ht="18">
      <c r="R189" s="242"/>
      <c r="S189" s="239"/>
    </row>
    <row r="190" spans="18:19" ht="18">
      <c r="R190" s="242"/>
      <c r="S190" s="239"/>
    </row>
    <row r="191" spans="18:19" ht="18">
      <c r="R191" s="242"/>
      <c r="S191" s="239"/>
    </row>
    <row r="192" spans="18:19" ht="18">
      <c r="R192" s="242"/>
      <c r="S192" s="239"/>
    </row>
    <row r="193" spans="18:19" ht="18">
      <c r="R193" s="242"/>
      <c r="S193" s="239"/>
    </row>
    <row r="194" spans="18:19" ht="18">
      <c r="R194" s="242"/>
      <c r="S194" s="239"/>
    </row>
    <row r="195" spans="18:19" ht="18">
      <c r="R195" s="242"/>
      <c r="S195" s="239"/>
    </row>
    <row r="196" spans="18:19" ht="18">
      <c r="R196" s="242"/>
      <c r="S196" s="239"/>
    </row>
    <row r="197" spans="18:19" ht="18">
      <c r="R197" s="242"/>
      <c r="S197" s="239"/>
    </row>
    <row r="198" spans="18:19" ht="18">
      <c r="R198" s="242"/>
      <c r="S198" s="239"/>
    </row>
    <row r="199" spans="18:19" ht="18">
      <c r="R199" s="242"/>
      <c r="S199" s="239"/>
    </row>
    <row r="200" spans="18:19" ht="18">
      <c r="R200" s="242"/>
      <c r="S200" s="239"/>
    </row>
    <row r="201" spans="18:19" ht="18">
      <c r="R201" s="242"/>
      <c r="S201" s="239"/>
    </row>
    <row r="202" spans="18:19" ht="18">
      <c r="R202" s="242"/>
      <c r="S202" s="239"/>
    </row>
    <row r="203" spans="18:19" ht="18">
      <c r="R203" s="242"/>
      <c r="S203" s="239"/>
    </row>
    <row r="204" spans="18:19" ht="18">
      <c r="R204" s="242"/>
      <c r="S204" s="239"/>
    </row>
    <row r="205" spans="18:19" ht="18">
      <c r="R205" s="242"/>
      <c r="S205" s="239"/>
    </row>
    <row r="206" spans="18:19" ht="18">
      <c r="R206" s="242"/>
      <c r="S206" s="239"/>
    </row>
    <row r="207" spans="18:19" ht="18">
      <c r="R207" s="242"/>
      <c r="S207" s="239"/>
    </row>
    <row r="208" spans="18:19" ht="18">
      <c r="R208" s="242"/>
      <c r="S208" s="239"/>
    </row>
    <row r="209" spans="18:19" ht="18">
      <c r="R209" s="242"/>
      <c r="S209" s="239"/>
    </row>
    <row r="210" spans="18:19" ht="18">
      <c r="R210" s="242"/>
      <c r="S210" s="239"/>
    </row>
    <row r="211" spans="18:19" ht="18">
      <c r="R211" s="242"/>
      <c r="S211" s="239"/>
    </row>
    <row r="212" spans="18:19" ht="18">
      <c r="R212" s="242"/>
      <c r="S212" s="239"/>
    </row>
    <row r="213" spans="18:19" ht="18">
      <c r="R213" s="242"/>
      <c r="S213" s="239"/>
    </row>
    <row r="214" spans="18:19" ht="18">
      <c r="R214" s="242"/>
      <c r="S214" s="239"/>
    </row>
    <row r="215" spans="18:19" ht="18">
      <c r="R215" s="242"/>
      <c r="S215" s="239"/>
    </row>
    <row r="216" spans="18:19" ht="18">
      <c r="R216" s="242"/>
      <c r="S216" s="239"/>
    </row>
    <row r="217" spans="18:19" ht="18">
      <c r="R217" s="242"/>
      <c r="S217" s="239"/>
    </row>
    <row r="218" spans="18:19" ht="18">
      <c r="R218" s="242"/>
      <c r="S218" s="239"/>
    </row>
    <row r="219" spans="18:19" ht="18">
      <c r="R219" s="242"/>
      <c r="S219" s="239"/>
    </row>
    <row r="220" spans="18:19" ht="18">
      <c r="R220" s="242"/>
      <c r="S220" s="239"/>
    </row>
    <row r="221" spans="18:19" ht="18">
      <c r="R221" s="242"/>
      <c r="S221" s="239"/>
    </row>
    <row r="222" spans="18:19" ht="18">
      <c r="R222" s="242"/>
      <c r="S222" s="239"/>
    </row>
    <row r="223" spans="18:19" ht="18">
      <c r="R223" s="242"/>
      <c r="S223" s="239"/>
    </row>
    <row r="224" spans="18:19" ht="18">
      <c r="R224" s="242"/>
      <c r="S224" s="239"/>
    </row>
    <row r="225" spans="18:19" ht="18">
      <c r="R225" s="242"/>
      <c r="S225" s="239"/>
    </row>
    <row r="226" spans="18:19" ht="18">
      <c r="R226" s="242"/>
      <c r="S226" s="239"/>
    </row>
    <row r="227" spans="18:19" ht="18">
      <c r="R227" s="242"/>
      <c r="S227" s="239"/>
    </row>
    <row r="228" spans="18:19" ht="18">
      <c r="R228" s="242"/>
      <c r="S228" s="239"/>
    </row>
    <row r="229" spans="18:19" ht="18">
      <c r="R229" s="242"/>
      <c r="S229" s="239"/>
    </row>
    <row r="230" spans="18:19" ht="18">
      <c r="R230" s="242"/>
      <c r="S230" s="239"/>
    </row>
    <row r="231" spans="18:19" ht="18">
      <c r="R231" s="242"/>
      <c r="S231" s="239"/>
    </row>
    <row r="232" spans="18:19" ht="18">
      <c r="R232" s="242"/>
      <c r="S232" s="239"/>
    </row>
    <row r="233" spans="18:19" ht="18">
      <c r="R233" s="242"/>
      <c r="S233" s="239"/>
    </row>
    <row r="234" spans="18:19" ht="18">
      <c r="R234" s="242"/>
      <c r="S234" s="239"/>
    </row>
    <row r="235" spans="18:19" ht="18">
      <c r="R235" s="242"/>
      <c r="S235" s="239"/>
    </row>
    <row r="236" spans="18:19" ht="18">
      <c r="R236" s="242"/>
      <c r="S236" s="239"/>
    </row>
    <row r="237" spans="18:19" ht="18">
      <c r="R237" s="242"/>
      <c r="S237" s="239"/>
    </row>
    <row r="238" spans="18:19" ht="18">
      <c r="R238" s="242"/>
      <c r="S238" s="239"/>
    </row>
    <row r="239" spans="18:19" ht="18">
      <c r="R239" s="242"/>
      <c r="S239" s="239"/>
    </row>
    <row r="240" spans="18:19" ht="18">
      <c r="R240" s="242"/>
      <c r="S240" s="239"/>
    </row>
    <row r="241" spans="18:19" ht="18">
      <c r="R241" s="242"/>
      <c r="S241" s="239"/>
    </row>
    <row r="242" spans="18:19" ht="18">
      <c r="R242" s="242"/>
      <c r="S242" s="239"/>
    </row>
    <row r="243" spans="18:19" ht="18">
      <c r="R243" s="242"/>
      <c r="S243" s="239"/>
    </row>
    <row r="244" spans="18:19" ht="18">
      <c r="R244" s="242"/>
      <c r="S244" s="239"/>
    </row>
    <row r="245" spans="18:19" ht="18">
      <c r="R245" s="242"/>
      <c r="S245" s="239"/>
    </row>
    <row r="246" spans="18:19" ht="18">
      <c r="R246" s="242"/>
      <c r="S246" s="239"/>
    </row>
    <row r="247" spans="18:19" ht="18">
      <c r="R247" s="242"/>
      <c r="S247" s="239"/>
    </row>
    <row r="248" spans="18:19" ht="18">
      <c r="R248" s="242"/>
      <c r="S248" s="239"/>
    </row>
    <row r="249" spans="18:19" ht="18">
      <c r="R249" s="242"/>
      <c r="S249" s="239"/>
    </row>
    <row r="250" spans="18:19" ht="18">
      <c r="R250" s="242"/>
      <c r="S250" s="239"/>
    </row>
    <row r="251" spans="18:19" ht="18">
      <c r="R251" s="242"/>
      <c r="S251" s="239"/>
    </row>
    <row r="252" spans="18:19" ht="18">
      <c r="R252" s="242"/>
      <c r="S252" s="239"/>
    </row>
    <row r="253" spans="18:19" ht="18">
      <c r="R253" s="242"/>
      <c r="S253" s="239"/>
    </row>
    <row r="254" spans="18:19" ht="18">
      <c r="R254" s="242"/>
      <c r="S254" s="239"/>
    </row>
    <row r="255" spans="18:19" ht="18">
      <c r="R255" s="242"/>
      <c r="S255" s="239"/>
    </row>
    <row r="256" spans="18:19" ht="18">
      <c r="R256" s="242"/>
      <c r="S256" s="239"/>
    </row>
    <row r="257" spans="18:19" ht="18">
      <c r="R257" s="242"/>
      <c r="S257" s="239"/>
    </row>
    <row r="258" spans="18:19" ht="18">
      <c r="R258" s="242"/>
      <c r="S258" s="239"/>
    </row>
    <row r="259" spans="18:19" ht="18">
      <c r="R259" s="242"/>
      <c r="S259" s="239"/>
    </row>
    <row r="260" spans="18:19" ht="18">
      <c r="R260" s="242"/>
      <c r="S260" s="239"/>
    </row>
    <row r="261" spans="18:19" ht="18">
      <c r="R261" s="242"/>
      <c r="S261" s="239"/>
    </row>
    <row r="262" spans="18:19" ht="18">
      <c r="R262" s="242"/>
      <c r="S262" s="239"/>
    </row>
    <row r="263" spans="18:19" ht="18">
      <c r="R263" s="242"/>
      <c r="S263" s="239"/>
    </row>
    <row r="264" spans="18:19" ht="18">
      <c r="R264" s="242"/>
      <c r="S264" s="239"/>
    </row>
    <row r="265" spans="18:19" ht="18">
      <c r="R265" s="242"/>
      <c r="S265" s="239"/>
    </row>
    <row r="266" spans="18:19" ht="18">
      <c r="R266" s="242"/>
      <c r="S266" s="239"/>
    </row>
    <row r="267" spans="18:19" ht="18">
      <c r="R267" s="242"/>
      <c r="S267" s="239"/>
    </row>
    <row r="268" spans="18:19" ht="18">
      <c r="R268" s="242"/>
      <c r="S268" s="239"/>
    </row>
    <row r="269" spans="18:19" ht="18">
      <c r="R269" s="242"/>
      <c r="S269" s="239"/>
    </row>
    <row r="270" spans="18:19" ht="18">
      <c r="R270" s="242"/>
      <c r="S270" s="239"/>
    </row>
    <row r="271" spans="18:19" ht="18">
      <c r="R271" s="242"/>
      <c r="S271" s="239"/>
    </row>
    <row r="272" spans="18:19" ht="18">
      <c r="R272" s="242"/>
      <c r="S272" s="239"/>
    </row>
    <row r="273" spans="18:19" ht="18">
      <c r="R273" s="242"/>
      <c r="S273" s="239"/>
    </row>
    <row r="274" spans="18:19" ht="18">
      <c r="R274" s="242"/>
      <c r="S274" s="239"/>
    </row>
    <row r="275" spans="18:19" ht="18">
      <c r="R275" s="242"/>
      <c r="S275" s="239"/>
    </row>
    <row r="276" spans="18:19" ht="18">
      <c r="R276" s="242"/>
      <c r="S276" s="239"/>
    </row>
    <row r="277" spans="18:19" ht="18">
      <c r="R277" s="242"/>
      <c r="S277" s="239"/>
    </row>
    <row r="278" spans="18:19" ht="18">
      <c r="R278" s="242"/>
      <c r="S278" s="239"/>
    </row>
    <row r="279" spans="18:19" ht="18">
      <c r="R279" s="242"/>
      <c r="S279" s="239"/>
    </row>
    <row r="280" spans="18:19" ht="18">
      <c r="R280" s="242"/>
      <c r="S280" s="239"/>
    </row>
    <row r="281" spans="18:19" ht="18">
      <c r="R281" s="242"/>
      <c r="S281" s="239"/>
    </row>
    <row r="282" spans="18:19" ht="18">
      <c r="R282" s="242"/>
      <c r="S282" s="239"/>
    </row>
    <row r="283" spans="18:19" ht="18">
      <c r="R283" s="242"/>
      <c r="S283" s="239"/>
    </row>
    <row r="284" spans="18:19" ht="18">
      <c r="R284" s="242"/>
      <c r="S284" s="239"/>
    </row>
    <row r="285" spans="18:19" ht="18">
      <c r="R285" s="242"/>
      <c r="S285" s="239"/>
    </row>
    <row r="286" spans="18:19" ht="18">
      <c r="R286" s="242"/>
      <c r="S286" s="239"/>
    </row>
    <row r="287" spans="18:19" ht="18">
      <c r="R287" s="242"/>
      <c r="S287" s="239"/>
    </row>
    <row r="288" spans="18:19" ht="18">
      <c r="R288" s="242"/>
      <c r="S288" s="239"/>
    </row>
    <row r="289" spans="18:19" ht="18">
      <c r="R289" s="242"/>
      <c r="S289" s="239"/>
    </row>
    <row r="290" spans="18:19" ht="18">
      <c r="R290" s="242"/>
      <c r="S290" s="239"/>
    </row>
    <row r="291" spans="18:19" ht="18">
      <c r="R291" s="242"/>
      <c r="S291" s="239"/>
    </row>
    <row r="292" spans="18:19" ht="18">
      <c r="R292" s="242"/>
      <c r="S292" s="239"/>
    </row>
    <row r="293" spans="18:19" ht="18">
      <c r="R293" s="242"/>
      <c r="S293" s="239"/>
    </row>
    <row r="294" spans="18:19" ht="18">
      <c r="R294" s="242"/>
      <c r="S294" s="239"/>
    </row>
    <row r="295" spans="18:19" ht="18">
      <c r="R295" s="242"/>
      <c r="S295" s="239"/>
    </row>
    <row r="296" spans="18:19" ht="18">
      <c r="R296" s="242"/>
      <c r="S296" s="239"/>
    </row>
    <row r="297" spans="18:19" ht="18">
      <c r="R297" s="242"/>
      <c r="S297" s="239"/>
    </row>
    <row r="298" spans="18:19" ht="18">
      <c r="R298" s="242"/>
      <c r="S298" s="239"/>
    </row>
    <row r="299" spans="18:19" ht="18">
      <c r="R299" s="242"/>
      <c r="S299" s="239"/>
    </row>
    <row r="300" spans="18:19" ht="18">
      <c r="R300" s="242"/>
      <c r="S300" s="239"/>
    </row>
    <row r="301" spans="18:19" ht="18">
      <c r="R301" s="242"/>
      <c r="S301" s="239"/>
    </row>
    <row r="302" spans="18:19" ht="18">
      <c r="R302" s="242"/>
      <c r="S302" s="239"/>
    </row>
    <row r="303" spans="18:19" ht="18">
      <c r="R303" s="242"/>
      <c r="S303" s="239"/>
    </row>
    <row r="304" spans="18:19" ht="18">
      <c r="R304" s="242"/>
      <c r="S304" s="239"/>
    </row>
    <row r="305" spans="18:19" ht="18">
      <c r="R305" s="242"/>
      <c r="S305" s="239"/>
    </row>
    <row r="306" spans="18:19" ht="18">
      <c r="R306" s="242"/>
      <c r="S306" s="239"/>
    </row>
    <row r="307" spans="18:19" ht="18">
      <c r="R307" s="242"/>
      <c r="S307" s="239"/>
    </row>
    <row r="308" spans="18:19" ht="18">
      <c r="R308" s="242"/>
      <c r="S308" s="239"/>
    </row>
    <row r="309" spans="18:19" ht="18">
      <c r="R309" s="242"/>
      <c r="S309" s="239"/>
    </row>
    <row r="310" spans="18:19" ht="18">
      <c r="R310" s="242"/>
      <c r="S310" s="239"/>
    </row>
    <row r="311" spans="18:19" ht="18">
      <c r="R311" s="242"/>
      <c r="S311" s="239"/>
    </row>
    <row r="312" spans="18:19" ht="18">
      <c r="R312" s="242"/>
      <c r="S312" s="239"/>
    </row>
    <row r="313" spans="18:19" ht="18">
      <c r="R313" s="242"/>
      <c r="S313" s="239"/>
    </row>
    <row r="314" spans="18:19" ht="18">
      <c r="R314" s="242"/>
      <c r="S314" s="239"/>
    </row>
    <row r="315" spans="18:19" ht="18">
      <c r="R315" s="242"/>
      <c r="S315" s="239"/>
    </row>
    <row r="316" spans="18:19" ht="18">
      <c r="R316" s="242"/>
      <c r="S316" s="239"/>
    </row>
    <row r="317" spans="18:19" ht="18">
      <c r="R317" s="242"/>
      <c r="S317" s="239"/>
    </row>
    <row r="318" spans="18:19" ht="18">
      <c r="R318" s="242"/>
      <c r="S318" s="239"/>
    </row>
    <row r="319" spans="18:19" ht="18">
      <c r="R319" s="242"/>
      <c r="S319" s="239"/>
    </row>
    <row r="320" spans="18:19" ht="18">
      <c r="R320" s="242"/>
      <c r="S320" s="239"/>
    </row>
    <row r="321" spans="18:19" ht="18">
      <c r="R321" s="242"/>
      <c r="S321" s="239"/>
    </row>
    <row r="322" spans="18:19" ht="18">
      <c r="R322" s="242"/>
      <c r="S322" s="239"/>
    </row>
    <row r="323" spans="18:19" ht="18">
      <c r="R323" s="242"/>
      <c r="S323" s="239"/>
    </row>
    <row r="324" spans="18:19" ht="18">
      <c r="R324" s="242"/>
      <c r="S324" s="239"/>
    </row>
    <row r="325" spans="18:19" ht="18">
      <c r="R325" s="242"/>
      <c r="S325" s="239"/>
    </row>
    <row r="326" spans="18:19" ht="18">
      <c r="R326" s="242"/>
      <c r="S326" s="239"/>
    </row>
    <row r="327" spans="18:19" ht="18">
      <c r="R327" s="242"/>
      <c r="S327" s="239"/>
    </row>
    <row r="328" spans="18:19" ht="18">
      <c r="R328" s="242"/>
      <c r="S328" s="239"/>
    </row>
    <row r="329" spans="18:19" ht="18">
      <c r="R329" s="242"/>
      <c r="S329" s="239"/>
    </row>
    <row r="330" spans="18:19" ht="18">
      <c r="R330" s="242"/>
      <c r="S330" s="239"/>
    </row>
    <row r="331" spans="18:19" ht="18">
      <c r="R331" s="242"/>
      <c r="S331" s="239"/>
    </row>
    <row r="332" spans="18:19" ht="18">
      <c r="R332" s="242"/>
      <c r="S332" s="239"/>
    </row>
    <row r="333" spans="18:19" ht="18">
      <c r="R333" s="242"/>
      <c r="S333" s="239"/>
    </row>
    <row r="334" spans="18:19" ht="18">
      <c r="R334" s="242"/>
      <c r="S334" s="239"/>
    </row>
    <row r="335" spans="18:19" ht="18">
      <c r="R335" s="242"/>
      <c r="S335" s="239"/>
    </row>
    <row r="336" spans="18:19" ht="18">
      <c r="R336" s="242"/>
      <c r="S336" s="239"/>
    </row>
    <row r="337" spans="18:19" ht="18">
      <c r="R337" s="242"/>
      <c r="S337" s="239"/>
    </row>
    <row r="338" spans="18:19" ht="18">
      <c r="R338" s="242"/>
      <c r="S338" s="239"/>
    </row>
    <row r="339" spans="18:19" ht="18">
      <c r="R339" s="242"/>
      <c r="S339" s="239"/>
    </row>
    <row r="340" spans="18:19" ht="18">
      <c r="R340" s="242"/>
      <c r="S340" s="239"/>
    </row>
    <row r="341" spans="18:19" ht="18">
      <c r="R341" s="242"/>
      <c r="S341" s="239"/>
    </row>
    <row r="342" spans="18:19" ht="18">
      <c r="R342" s="242"/>
      <c r="S342" s="239"/>
    </row>
    <row r="343" spans="18:19" ht="18">
      <c r="R343" s="242"/>
      <c r="S343" s="239"/>
    </row>
    <row r="344" spans="18:19" ht="18">
      <c r="R344" s="242"/>
      <c r="S344" s="239"/>
    </row>
    <row r="345" spans="18:19" ht="18">
      <c r="R345" s="242"/>
      <c r="S345" s="239"/>
    </row>
    <row r="346" spans="18:19" ht="18">
      <c r="R346" s="242"/>
      <c r="S346" s="239"/>
    </row>
    <row r="347" spans="18:19" ht="18">
      <c r="R347" s="242"/>
      <c r="S347" s="239"/>
    </row>
    <row r="348" spans="18:19" ht="18">
      <c r="R348" s="242"/>
      <c r="S348" s="239"/>
    </row>
    <row r="349" spans="18:19" ht="18">
      <c r="R349" s="242"/>
      <c r="S349" s="239"/>
    </row>
    <row r="350" spans="18:19" ht="18">
      <c r="R350" s="242"/>
      <c r="S350" s="239"/>
    </row>
    <row r="351" spans="18:19" ht="18">
      <c r="R351" s="242"/>
      <c r="S351" s="239"/>
    </row>
    <row r="352" spans="18:19" ht="18">
      <c r="R352" s="242"/>
      <c r="S352" s="239"/>
    </row>
    <row r="353" spans="18:19" ht="18">
      <c r="R353" s="242"/>
      <c r="S353" s="239"/>
    </row>
    <row r="354" spans="18:19" ht="18">
      <c r="R354" s="242"/>
      <c r="S354" s="239"/>
    </row>
    <row r="355" spans="18:19" ht="18">
      <c r="R355" s="242"/>
      <c r="S355" s="239"/>
    </row>
    <row r="356" spans="18:19" ht="18">
      <c r="R356" s="242"/>
      <c r="S356" s="239"/>
    </row>
    <row r="357" spans="18:19" ht="18">
      <c r="R357" s="242"/>
      <c r="S357" s="239"/>
    </row>
    <row r="358" spans="18:19" ht="18">
      <c r="R358" s="242"/>
      <c r="S358" s="239"/>
    </row>
    <row r="359" spans="18:19" ht="18">
      <c r="R359" s="242"/>
      <c r="S359" s="239"/>
    </row>
    <row r="360" spans="18:19" ht="18">
      <c r="R360" s="242"/>
      <c r="S360" s="239"/>
    </row>
    <row r="361" spans="18:19" ht="18">
      <c r="R361" s="242"/>
      <c r="S361" s="239"/>
    </row>
    <row r="362" spans="18:19" ht="18">
      <c r="R362" s="242"/>
      <c r="S362" s="239"/>
    </row>
    <row r="363" spans="18:19" ht="18">
      <c r="R363" s="242"/>
      <c r="S363" s="239"/>
    </row>
    <row r="364" spans="18:19" ht="18">
      <c r="R364" s="242"/>
      <c r="S364" s="239"/>
    </row>
    <row r="365" spans="18:19" ht="18">
      <c r="R365" s="242"/>
      <c r="S365" s="239"/>
    </row>
    <row r="366" spans="18:19" ht="18">
      <c r="R366" s="242"/>
      <c r="S366" s="239"/>
    </row>
    <row r="367" spans="18:19" ht="18">
      <c r="R367" s="242"/>
      <c r="S367" s="239"/>
    </row>
    <row r="368" spans="18:19" ht="18">
      <c r="R368" s="242"/>
      <c r="S368" s="239"/>
    </row>
    <row r="369" spans="18:19" ht="18">
      <c r="R369" s="242"/>
      <c r="S369" s="239"/>
    </row>
    <row r="370" spans="18:19" ht="18">
      <c r="R370" s="242"/>
      <c r="S370" s="239"/>
    </row>
    <row r="371" spans="18:19" ht="18">
      <c r="R371" s="242"/>
      <c r="S371" s="239"/>
    </row>
    <row r="372" spans="18:19" ht="18">
      <c r="R372" s="242"/>
      <c r="S372" s="239"/>
    </row>
    <row r="373" spans="18:19" ht="18">
      <c r="R373" s="242"/>
      <c r="S373" s="239"/>
    </row>
    <row r="374" spans="18:19" ht="18">
      <c r="R374" s="242"/>
      <c r="S374" s="239"/>
    </row>
    <row r="375" spans="18:19" ht="18">
      <c r="R375" s="242"/>
      <c r="S375" s="239"/>
    </row>
    <row r="376" spans="18:19" ht="18">
      <c r="R376" s="242"/>
      <c r="S376" s="239"/>
    </row>
    <row r="377" spans="18:19" ht="18">
      <c r="R377" s="242"/>
      <c r="S377" s="239"/>
    </row>
    <row r="378" spans="18:19" ht="18">
      <c r="R378" s="242"/>
      <c r="S378" s="239"/>
    </row>
    <row r="379" spans="18:19" ht="18">
      <c r="R379" s="242"/>
      <c r="S379" s="239"/>
    </row>
    <row r="380" spans="18:19" ht="18">
      <c r="R380" s="242"/>
      <c r="S380" s="239"/>
    </row>
    <row r="381" spans="18:19" ht="18">
      <c r="R381" s="242"/>
      <c r="S381" s="239"/>
    </row>
    <row r="382" spans="18:19" ht="18">
      <c r="R382" s="242"/>
      <c r="S382" s="239"/>
    </row>
    <row r="383" spans="18:19" ht="18">
      <c r="R383" s="242"/>
      <c r="S383" s="239"/>
    </row>
    <row r="384" spans="18:19" ht="18">
      <c r="R384" s="242"/>
      <c r="S384" s="239"/>
    </row>
    <row r="385" spans="18:19" ht="18">
      <c r="R385" s="242"/>
      <c r="S385" s="239"/>
    </row>
    <row r="386" spans="18:19" ht="18">
      <c r="R386" s="242"/>
      <c r="S386" s="239"/>
    </row>
  </sheetData>
  <sheetProtection formatCells="0" formatColumns="0" formatRows="0" insertColumns="0" insertRows="0" insertHyperlinks="0" deleteColumns="0" deleteRows="0" sort="0" autoFilter="0"/>
  <mergeCells count="4">
    <mergeCell ref="B2:K3"/>
    <mergeCell ref="B4:K4"/>
    <mergeCell ref="L2:N2"/>
    <mergeCell ref="B5:C5"/>
  </mergeCells>
  <phoneticPr fontId="3" type="noConversion"/>
  <conditionalFormatting sqref="N7:N41">
    <cfRule type="containsText" dxfId="103" priority="1" stopIfTrue="1" operator="containsText" text="Done">
      <formula>NOT(ISERROR(SEARCH("Done",N7)))</formula>
    </cfRule>
    <cfRule type="containsText" dxfId="102" priority="2" stopIfTrue="1" operator="containsText" text="Overdue">
      <formula>NOT(ISERROR(SEARCH("Overdue",N7)))</formula>
    </cfRule>
  </conditionalFormatting>
  <conditionalFormatting sqref="AC7:AC14">
    <cfRule type="expression" dxfId="101" priority="62" stopIfTrue="1">
      <formula>$R58="Overdue"</formula>
    </cfRule>
    <cfRule type="expression" dxfId="100" priority="63" stopIfTrue="1">
      <formula>$R58="Due Soon"</formula>
    </cfRule>
  </conditionalFormatting>
  <conditionalFormatting sqref="AC15:AC19">
    <cfRule type="expression" dxfId="99" priority="81" stopIfTrue="1">
      <formula>$R69="Overdue"</formula>
    </cfRule>
    <cfRule type="expression" dxfId="98" priority="82" stopIfTrue="1">
      <formula>$R69="Due Soon"</formula>
    </cfRule>
  </conditionalFormatting>
  <conditionalFormatting sqref="AC20">
    <cfRule type="expression" dxfId="97" priority="68" stopIfTrue="1">
      <formula>$R72="Overdue"</formula>
    </cfRule>
    <cfRule type="expression" dxfId="96" priority="69" stopIfTrue="1">
      <formula>$R72="Due Soon"</formula>
    </cfRule>
  </conditionalFormatting>
  <conditionalFormatting sqref="AC21:AC29">
    <cfRule type="expression" dxfId="95" priority="7" stopIfTrue="1">
      <formula>$R74="Overdue"</formula>
    </cfRule>
    <cfRule type="expression" dxfId="94" priority="8" stopIfTrue="1">
      <formula>$R74="Due Soon"</formula>
    </cfRule>
  </conditionalFormatting>
  <conditionalFormatting sqref="AC30:AC35">
    <cfRule type="expression" dxfId="93" priority="5" stopIfTrue="1">
      <formula>$R82="Overdue"</formula>
    </cfRule>
    <cfRule type="expression" dxfId="92" priority="6" stopIfTrue="1">
      <formula>$R82="Due Soon"</formula>
    </cfRule>
  </conditionalFormatting>
  <pageMargins left="0.24" right="0.18" top="0.17" bottom="0.18" header="0.16" footer="0.2"/>
  <pageSetup scale="64" fitToHeight="0" orientation="portrait" r:id="rId1"/>
  <headerFooter alignWithMargins="0">
    <oddFooter>&amp;LClinical and Process Excellence - WWW&amp;CPage &amp;P of &amp;N&amp;R&amp;D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3997E-8A76-4AE4-BDAD-5C2DA8C2C123}">
  <sheetPr>
    <tabColor rgb="FF00B0F0"/>
  </sheetPr>
  <dimension ref="A1:D18"/>
  <sheetViews>
    <sheetView workbookViewId="0">
      <selection activeCell="E1" sqref="E1"/>
    </sheetView>
  </sheetViews>
  <sheetFormatPr defaultRowHeight="12.75"/>
  <cols>
    <col min="1" max="1" width="20.5703125" style="317" customWidth="1"/>
    <col min="2" max="2" width="70.140625" style="317" customWidth="1"/>
    <col min="3" max="3" width="20.5703125" style="317" customWidth="1"/>
    <col min="4" max="4" width="45.85546875" style="317" customWidth="1"/>
    <col min="5" max="16384" width="9.140625" style="317"/>
  </cols>
  <sheetData>
    <row r="1" spans="1:4">
      <c r="A1" s="381" t="s">
        <v>396</v>
      </c>
      <c r="B1" s="381"/>
      <c r="C1" s="381"/>
      <c r="D1" s="381"/>
    </row>
    <row r="2" spans="1:4">
      <c r="A2" s="381" t="s">
        <v>98</v>
      </c>
      <c r="B2" s="381"/>
      <c r="C2" s="381"/>
      <c r="D2" s="381"/>
    </row>
    <row r="4" spans="1:4">
      <c r="A4" s="318" t="s">
        <v>99</v>
      </c>
      <c r="B4" s="319"/>
    </row>
    <row r="5" spans="1:4">
      <c r="A5" s="318" t="s">
        <v>100</v>
      </c>
      <c r="B5" s="320">
        <f>Workplan!L40</f>
        <v>0</v>
      </c>
    </row>
    <row r="6" spans="1:4">
      <c r="A6" s="318" t="s">
        <v>101</v>
      </c>
      <c r="B6" s="319"/>
    </row>
    <row r="8" spans="1:4" ht="25.5">
      <c r="A8" s="323" t="s">
        <v>102</v>
      </c>
      <c r="B8" s="323" t="s">
        <v>103</v>
      </c>
      <c r="C8" s="323" t="s">
        <v>395</v>
      </c>
      <c r="D8" s="323" t="s">
        <v>104</v>
      </c>
    </row>
    <row r="9" spans="1:4" ht="38.25">
      <c r="A9" s="321">
        <v>1</v>
      </c>
      <c r="B9" s="321" t="str">
        <f>VLOOKUP($A9,'WWW Plan'!$B$6:$C$125,2)</f>
        <v>&lt;Insert Solution Set Item #1 and indicate as NT: (Near Term, done by handoff), MT: (Mid Term, done by post-handoff update to QIC), or LT: (Long Term, beyond post-handoff update)&gt;</v>
      </c>
      <c r="C9" s="322"/>
      <c r="D9" s="322"/>
    </row>
    <row r="10" spans="1:4" ht="38.25">
      <c r="A10" s="321">
        <v>2</v>
      </c>
      <c r="B10" s="321" t="str">
        <f>VLOOKUP($A10,'WWW Plan'!$B$6:$C$125,2)</f>
        <v>&lt;Insert Solution Set Item #2 and indicate as NT: (Near Term, done by handoff), MT: (Mid Term, done by post-handoff update to QIC), or LT: (Long Term, beyond post-handoff update)&gt;</v>
      </c>
      <c r="C10" s="322"/>
      <c r="D10" s="322"/>
    </row>
    <row r="11" spans="1:4" ht="38.25">
      <c r="A11" s="321">
        <v>3</v>
      </c>
      <c r="B11" s="321" t="str">
        <f>VLOOKUP($A11,'WWW Plan'!$B$6:$C$125,2)</f>
        <v>&lt;Insert Solution Set Item #3 and indicate as NT: (Near Term, done by handoff), MT: (Mid Term, done by post-handoff update to QIC), or LT: (Long Term, beyond post-handoff update)&gt;</v>
      </c>
      <c r="C11" s="322"/>
      <c r="D11" s="322"/>
    </row>
    <row r="12" spans="1:4" ht="38.25">
      <c r="A12" s="321">
        <v>4</v>
      </c>
      <c r="B12" s="321" t="str">
        <f>VLOOKUP($A12,'WWW Plan'!$B$6:$C$125,2)</f>
        <v>&lt;Insert Solution Set Item #4 and indicate as NT: (Near Term, done by handoff), MT: (Mid Term, done by post-handoff update to QIC), or LT: (Long Term, beyond post-handoff update)&gt;</v>
      </c>
      <c r="C12" s="322"/>
      <c r="D12" s="322"/>
    </row>
    <row r="13" spans="1:4" ht="38.25">
      <c r="A13" s="321">
        <v>5</v>
      </c>
      <c r="B13" s="321" t="str">
        <f>VLOOKUP($A13,'WWW Plan'!$B$6:$C$125,2)</f>
        <v>&lt;Insert Solution Set Item #5 and indicate as NT: (Near Term, done by handoff), MT: (Mid Term, done by post-handoff update to QIC), or LT: (Long Term, beyond post-handoff update)&gt;</v>
      </c>
      <c r="C13" s="322"/>
      <c r="D13" s="322"/>
    </row>
    <row r="14" spans="1:4" ht="38.25">
      <c r="A14" s="321">
        <v>6</v>
      </c>
      <c r="B14" s="321" t="str">
        <f>VLOOKUP($A14,'WWW Plan'!$B$6:$C$125,2)</f>
        <v>&lt;Insert Solution Set Item #6 and indicate as NT: (Near Term, done by handoff), MT: (Mid Term, done by post-handoff update to QIC), or LT: (Long Term, beyond post-handoff update)&gt;</v>
      </c>
      <c r="C14" s="322"/>
      <c r="D14" s="322"/>
    </row>
    <row r="15" spans="1:4" ht="38.25">
      <c r="A15" s="321">
        <v>7</v>
      </c>
      <c r="B15" s="321" t="str">
        <f>VLOOKUP($A15,'WWW Plan'!$B$6:$C$125,2)</f>
        <v>&lt;Insert Solution Set Item #7 and indicate as NT: (Near Term, done by handoff), MT: (Mid Term, done by post-handoff update to QIC), or LT: (Long Term, beyond post-handoff update)&gt;</v>
      </c>
      <c r="C15" s="322"/>
      <c r="D15" s="322"/>
    </row>
    <row r="16" spans="1:4" ht="38.25">
      <c r="A16" s="321">
        <v>8</v>
      </c>
      <c r="B16" s="321" t="str">
        <f>VLOOKUP($A16,'WWW Plan'!$B$6:$C$125,2)</f>
        <v>&lt;Insert Solution Set Item #8 and indicate as NT: (Near Term, done by handoff), MT: (Mid Term, done by post-handoff update to QIC), or LT: (Long Term, beyond post-handoff update)&gt;</v>
      </c>
      <c r="C16" s="322"/>
      <c r="D16" s="322"/>
    </row>
    <row r="17" spans="1:4" ht="38.25">
      <c r="A17" s="321">
        <v>9</v>
      </c>
      <c r="B17" s="321" t="str">
        <f>VLOOKUP($A17,'WWW Plan'!$B$6:$C$125,2)</f>
        <v>&lt;Insert Solution Set Item #9 and indicate as NT: (Near Term, done by handoff), MT: (Mid Term, done by post-handoff update to QIC), or LT: (Long Term, beyond post-handoff update)&gt;</v>
      </c>
      <c r="C17" s="322"/>
      <c r="D17" s="322"/>
    </row>
    <row r="18" spans="1:4" ht="38.25">
      <c r="A18" s="321">
        <v>10</v>
      </c>
      <c r="B18" s="321" t="str">
        <f>VLOOKUP($A18,'WWW Plan'!$B$6:$C$125,2)</f>
        <v>&lt;Insert Solution Set Item #10 and indicate as NT: (Near Term, done by handoff), MT: (Mid Term, done by post-handoff update to QIC), or LT: (Long Term, beyond post-handoff update)&gt;</v>
      </c>
      <c r="C18" s="322"/>
      <c r="D18" s="322"/>
    </row>
  </sheetData>
  <mergeCells count="2">
    <mergeCell ref="A1:D1"/>
    <mergeCell ref="A2:D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D782AD-EAFA-4231-BB63-7A8DB4BAD80C}">
          <x14:formula1>
            <xm:f>Menus!$K$1:$K$4</xm:f>
          </x14:formula1>
          <xm:sqref>C9:C18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BI49"/>
  <sheetViews>
    <sheetView showGridLines="0" zoomScale="70" zoomScaleNormal="70" workbookViewId="0">
      <selection activeCell="AJ2" sqref="AJ2"/>
    </sheetView>
  </sheetViews>
  <sheetFormatPr defaultColWidth="9" defaultRowHeight="12.75"/>
  <cols>
    <col min="1" max="1" width="56.5703125" style="33" customWidth="1"/>
    <col min="2" max="2" width="17.5703125" style="33" customWidth="1"/>
    <col min="3" max="3" width="11.7109375" style="33" customWidth="1"/>
    <col min="4" max="4" width="12.7109375" style="33" bestFit="1" customWidth="1"/>
    <col min="5" max="8" width="11.7109375" style="33" hidden="1" customWidth="1"/>
    <col min="9" max="9" width="11.7109375" style="33" customWidth="1"/>
    <col min="10" max="61" width="3.140625" style="33" customWidth="1"/>
    <col min="62" max="16384" width="9" style="33"/>
  </cols>
  <sheetData>
    <row r="1" spans="1:61" ht="18">
      <c r="A1" s="32" t="s">
        <v>105</v>
      </c>
      <c r="B1" s="32"/>
      <c r="I1" s="144">
        <f>Workplan!K8</f>
        <v>0</v>
      </c>
      <c r="P1" s="34"/>
      <c r="Q1" s="35"/>
      <c r="R1" s="36" t="s">
        <v>27</v>
      </c>
      <c r="S1" s="35"/>
      <c r="T1" s="35"/>
      <c r="U1" s="37" t="s">
        <v>106</v>
      </c>
      <c r="V1" s="35"/>
      <c r="W1" s="35"/>
      <c r="X1" s="35"/>
      <c r="Y1" s="35"/>
      <c r="Z1" s="37"/>
      <c r="AA1" s="37" t="s">
        <v>107</v>
      </c>
      <c r="AB1" s="35"/>
      <c r="AC1" s="35"/>
      <c r="AD1" s="38"/>
    </row>
    <row r="2" spans="1:61" ht="15.75">
      <c r="A2" s="39" t="s">
        <v>108</v>
      </c>
      <c r="B2" s="39"/>
      <c r="P2" s="40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2"/>
    </row>
    <row r="3" spans="1:61" ht="15.75">
      <c r="A3" s="39" t="str">
        <f>Workplan!B2</f>
        <v>&lt;Type Project Name in Cell B2 of Workplan Tab (Yellow)&gt;</v>
      </c>
      <c r="B3" s="43"/>
    </row>
    <row r="4" spans="1:61" ht="13.5" thickBot="1">
      <c r="J4" s="44"/>
    </row>
    <row r="5" spans="1:61" ht="13.5" thickBot="1">
      <c r="I5" s="45"/>
      <c r="J5" s="382" t="s">
        <v>109</v>
      </c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  <c r="AN5" s="383"/>
      <c r="AO5" s="383"/>
      <c r="AP5" s="383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4"/>
    </row>
    <row r="6" spans="1:61" ht="32.25" customHeight="1" thickBot="1">
      <c r="A6" s="147" t="s">
        <v>110</v>
      </c>
      <c r="J6" s="49">
        <f>I1</f>
        <v>0</v>
      </c>
      <c r="K6" s="50">
        <f>+J6+7</f>
        <v>7</v>
      </c>
      <c r="L6" s="50">
        <f t="shared" ref="L6:BI6" si="0">+K6+7</f>
        <v>14</v>
      </c>
      <c r="M6" s="50">
        <f t="shared" si="0"/>
        <v>21</v>
      </c>
      <c r="N6" s="50">
        <f t="shared" si="0"/>
        <v>28</v>
      </c>
      <c r="O6" s="50">
        <f t="shared" si="0"/>
        <v>35</v>
      </c>
      <c r="P6" s="50">
        <f t="shared" si="0"/>
        <v>42</v>
      </c>
      <c r="Q6" s="50">
        <f t="shared" si="0"/>
        <v>49</v>
      </c>
      <c r="R6" s="50">
        <f t="shared" si="0"/>
        <v>56</v>
      </c>
      <c r="S6" s="50">
        <f t="shared" si="0"/>
        <v>63</v>
      </c>
      <c r="T6" s="50">
        <f t="shared" si="0"/>
        <v>70</v>
      </c>
      <c r="U6" s="50">
        <f t="shared" si="0"/>
        <v>77</v>
      </c>
      <c r="V6" s="50">
        <f t="shared" si="0"/>
        <v>84</v>
      </c>
      <c r="W6" s="50">
        <f t="shared" si="0"/>
        <v>91</v>
      </c>
      <c r="X6" s="50">
        <f t="shared" si="0"/>
        <v>98</v>
      </c>
      <c r="Y6" s="50">
        <f t="shared" si="0"/>
        <v>105</v>
      </c>
      <c r="Z6" s="50">
        <f t="shared" si="0"/>
        <v>112</v>
      </c>
      <c r="AA6" s="50">
        <f t="shared" si="0"/>
        <v>119</v>
      </c>
      <c r="AB6" s="50">
        <f t="shared" si="0"/>
        <v>126</v>
      </c>
      <c r="AC6" s="50">
        <f t="shared" si="0"/>
        <v>133</v>
      </c>
      <c r="AD6" s="50">
        <f t="shared" si="0"/>
        <v>140</v>
      </c>
      <c r="AE6" s="50">
        <f t="shared" si="0"/>
        <v>147</v>
      </c>
      <c r="AF6" s="50">
        <f t="shared" si="0"/>
        <v>154</v>
      </c>
      <c r="AG6" s="50">
        <f t="shared" si="0"/>
        <v>161</v>
      </c>
      <c r="AH6" s="50">
        <f t="shared" si="0"/>
        <v>168</v>
      </c>
      <c r="AI6" s="50">
        <f t="shared" si="0"/>
        <v>175</v>
      </c>
      <c r="AJ6" s="50">
        <f t="shared" si="0"/>
        <v>182</v>
      </c>
      <c r="AK6" s="50">
        <f t="shared" si="0"/>
        <v>189</v>
      </c>
      <c r="AL6" s="50">
        <f t="shared" si="0"/>
        <v>196</v>
      </c>
      <c r="AM6" s="50">
        <f t="shared" si="0"/>
        <v>203</v>
      </c>
      <c r="AN6" s="50">
        <f t="shared" si="0"/>
        <v>210</v>
      </c>
      <c r="AO6" s="50">
        <f t="shared" si="0"/>
        <v>217</v>
      </c>
      <c r="AP6" s="50">
        <f t="shared" si="0"/>
        <v>224</v>
      </c>
      <c r="AQ6" s="50">
        <f t="shared" si="0"/>
        <v>231</v>
      </c>
      <c r="AR6" s="50">
        <f t="shared" si="0"/>
        <v>238</v>
      </c>
      <c r="AS6" s="50">
        <f t="shared" si="0"/>
        <v>245</v>
      </c>
      <c r="AT6" s="50">
        <f t="shared" si="0"/>
        <v>252</v>
      </c>
      <c r="AU6" s="50">
        <f t="shared" si="0"/>
        <v>259</v>
      </c>
      <c r="AV6" s="50">
        <f t="shared" si="0"/>
        <v>266</v>
      </c>
      <c r="AW6" s="50">
        <f t="shared" si="0"/>
        <v>273</v>
      </c>
      <c r="AX6" s="50">
        <f t="shared" si="0"/>
        <v>280</v>
      </c>
      <c r="AY6" s="50">
        <f t="shared" si="0"/>
        <v>287</v>
      </c>
      <c r="AZ6" s="50">
        <f t="shared" si="0"/>
        <v>294</v>
      </c>
      <c r="BA6" s="50">
        <f t="shared" si="0"/>
        <v>301</v>
      </c>
      <c r="BB6" s="50">
        <f t="shared" si="0"/>
        <v>308</v>
      </c>
      <c r="BC6" s="50">
        <f t="shared" si="0"/>
        <v>315</v>
      </c>
      <c r="BD6" s="50">
        <f t="shared" si="0"/>
        <v>322</v>
      </c>
      <c r="BE6" s="50">
        <f t="shared" si="0"/>
        <v>329</v>
      </c>
      <c r="BF6" s="50">
        <f t="shared" si="0"/>
        <v>336</v>
      </c>
      <c r="BG6" s="50">
        <f t="shared" si="0"/>
        <v>343</v>
      </c>
      <c r="BH6" s="50">
        <f t="shared" si="0"/>
        <v>350</v>
      </c>
      <c r="BI6" s="51">
        <f t="shared" si="0"/>
        <v>357</v>
      </c>
    </row>
    <row r="7" spans="1:61" ht="14.25" customHeight="1" thickBot="1">
      <c r="A7" s="146" t="s">
        <v>111</v>
      </c>
      <c r="B7" s="47" t="s">
        <v>112</v>
      </c>
      <c r="C7" s="46" t="s">
        <v>113</v>
      </c>
      <c r="D7" s="46" t="s">
        <v>114</v>
      </c>
      <c r="E7" s="46" t="s">
        <v>115</v>
      </c>
      <c r="F7" s="46" t="s">
        <v>116</v>
      </c>
      <c r="G7" s="46" t="s">
        <v>117</v>
      </c>
      <c r="H7" s="48" t="s">
        <v>118</v>
      </c>
      <c r="I7" s="46" t="s">
        <v>24</v>
      </c>
      <c r="J7" s="52">
        <v>1</v>
      </c>
      <c r="K7" s="53">
        <f>+J7+1</f>
        <v>2</v>
      </c>
      <c r="L7" s="53">
        <f t="shared" ref="L7:BI7" si="1">+K7+1</f>
        <v>3</v>
      </c>
      <c r="M7" s="53">
        <f t="shared" si="1"/>
        <v>4</v>
      </c>
      <c r="N7" s="53">
        <f t="shared" si="1"/>
        <v>5</v>
      </c>
      <c r="O7" s="53">
        <f t="shared" si="1"/>
        <v>6</v>
      </c>
      <c r="P7" s="53">
        <f t="shared" si="1"/>
        <v>7</v>
      </c>
      <c r="Q7" s="53">
        <f t="shared" si="1"/>
        <v>8</v>
      </c>
      <c r="R7" s="53">
        <f t="shared" si="1"/>
        <v>9</v>
      </c>
      <c r="S7" s="53">
        <f t="shared" si="1"/>
        <v>10</v>
      </c>
      <c r="T7" s="53">
        <f t="shared" si="1"/>
        <v>11</v>
      </c>
      <c r="U7" s="53">
        <f t="shared" si="1"/>
        <v>12</v>
      </c>
      <c r="V7" s="53">
        <f t="shared" si="1"/>
        <v>13</v>
      </c>
      <c r="W7" s="53">
        <f t="shared" si="1"/>
        <v>14</v>
      </c>
      <c r="X7" s="53">
        <f t="shared" si="1"/>
        <v>15</v>
      </c>
      <c r="Y7" s="53">
        <f t="shared" si="1"/>
        <v>16</v>
      </c>
      <c r="Z7" s="53">
        <f t="shared" si="1"/>
        <v>17</v>
      </c>
      <c r="AA7" s="53">
        <f t="shared" si="1"/>
        <v>18</v>
      </c>
      <c r="AB7" s="53">
        <f t="shared" si="1"/>
        <v>19</v>
      </c>
      <c r="AC7" s="53">
        <f t="shared" si="1"/>
        <v>20</v>
      </c>
      <c r="AD7" s="53">
        <f t="shared" si="1"/>
        <v>21</v>
      </c>
      <c r="AE7" s="53">
        <f t="shared" si="1"/>
        <v>22</v>
      </c>
      <c r="AF7" s="53">
        <f t="shared" si="1"/>
        <v>23</v>
      </c>
      <c r="AG7" s="53">
        <f t="shared" si="1"/>
        <v>24</v>
      </c>
      <c r="AH7" s="53">
        <f t="shared" si="1"/>
        <v>25</v>
      </c>
      <c r="AI7" s="53">
        <f t="shared" si="1"/>
        <v>26</v>
      </c>
      <c r="AJ7" s="53">
        <f t="shared" si="1"/>
        <v>27</v>
      </c>
      <c r="AK7" s="53">
        <f t="shared" si="1"/>
        <v>28</v>
      </c>
      <c r="AL7" s="53">
        <f t="shared" si="1"/>
        <v>29</v>
      </c>
      <c r="AM7" s="53">
        <f t="shared" si="1"/>
        <v>30</v>
      </c>
      <c r="AN7" s="53">
        <f t="shared" si="1"/>
        <v>31</v>
      </c>
      <c r="AO7" s="53">
        <f t="shared" si="1"/>
        <v>32</v>
      </c>
      <c r="AP7" s="53">
        <f t="shared" si="1"/>
        <v>33</v>
      </c>
      <c r="AQ7" s="53">
        <f t="shared" si="1"/>
        <v>34</v>
      </c>
      <c r="AR7" s="53">
        <f t="shared" si="1"/>
        <v>35</v>
      </c>
      <c r="AS7" s="53">
        <f t="shared" si="1"/>
        <v>36</v>
      </c>
      <c r="AT7" s="53">
        <f t="shared" si="1"/>
        <v>37</v>
      </c>
      <c r="AU7" s="53">
        <f t="shared" si="1"/>
        <v>38</v>
      </c>
      <c r="AV7" s="53">
        <f t="shared" si="1"/>
        <v>39</v>
      </c>
      <c r="AW7" s="53">
        <f t="shared" si="1"/>
        <v>40</v>
      </c>
      <c r="AX7" s="53">
        <f t="shared" si="1"/>
        <v>41</v>
      </c>
      <c r="AY7" s="53">
        <f t="shared" si="1"/>
        <v>42</v>
      </c>
      <c r="AZ7" s="53">
        <f t="shared" si="1"/>
        <v>43</v>
      </c>
      <c r="BA7" s="53">
        <f t="shared" si="1"/>
        <v>44</v>
      </c>
      <c r="BB7" s="53">
        <f t="shared" si="1"/>
        <v>45</v>
      </c>
      <c r="BC7" s="53">
        <f t="shared" si="1"/>
        <v>46</v>
      </c>
      <c r="BD7" s="53">
        <f t="shared" si="1"/>
        <v>47</v>
      </c>
      <c r="BE7" s="53">
        <f t="shared" si="1"/>
        <v>48</v>
      </c>
      <c r="BF7" s="53">
        <f t="shared" si="1"/>
        <v>49</v>
      </c>
      <c r="BG7" s="53">
        <f t="shared" si="1"/>
        <v>50</v>
      </c>
      <c r="BH7" s="53">
        <f t="shared" si="1"/>
        <v>51</v>
      </c>
      <c r="BI7" s="54">
        <f t="shared" si="1"/>
        <v>52</v>
      </c>
    </row>
    <row r="8" spans="1:61" ht="6.75" customHeight="1">
      <c r="B8" s="55"/>
      <c r="C8" s="46"/>
      <c r="D8" s="46"/>
      <c r="E8" s="46"/>
      <c r="F8" s="46"/>
      <c r="G8" s="46"/>
      <c r="H8" s="48"/>
      <c r="I8" s="46"/>
      <c r="J8" s="56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8"/>
    </row>
    <row r="9" spans="1:61" ht="20.25" customHeight="1">
      <c r="A9" s="143" t="str">
        <f>Workplan!$D$7</f>
        <v>Find Opportunity</v>
      </c>
      <c r="B9" s="55"/>
      <c r="C9" s="63">
        <f>VLOOKUP($A9,Workplan!$D$7:$L$41,7,FALSE)</f>
        <v>0</v>
      </c>
      <c r="D9" s="63">
        <f>VLOOKUP($A9,Workplan!$D$7:$L$41,8,FALSE)</f>
        <v>13</v>
      </c>
      <c r="E9" s="64">
        <f>C9-(WEEKDAY(C9)-1)</f>
        <v>-6</v>
      </c>
      <c r="F9" s="64">
        <f>D9+(7-WEEKDAY(D9))</f>
        <v>14</v>
      </c>
      <c r="G9" s="65">
        <f>IF(ISERROR(ROUNDUP((F9-E9)/7,0)),0,ROUNDUP((F9-E9)/7,0))</f>
        <v>3</v>
      </c>
      <c r="H9" s="65">
        <f t="shared" ref="H9:H15" si="2">IF(ISERROR(HLOOKUP(C9-(WEEKDAY(C9)),WeekRange,2)),0,HLOOKUP(C9-(WEEKDAY(C9)-1),WeekRange,2))</f>
        <v>0</v>
      </c>
      <c r="I9" s="62" t="str">
        <f ca="1">VLOOKUP($A9,Workplan!$D$7:$N$41,11, FALSE)</f>
        <v>Overdue</v>
      </c>
      <c r="J9" s="59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1"/>
    </row>
    <row r="10" spans="1:61" ht="20.25" customHeight="1">
      <c r="A10" s="143" t="str">
        <f>Workplan!$D$10</f>
        <v>Organize Team</v>
      </c>
      <c r="B10" s="55"/>
      <c r="C10" s="63">
        <f>VLOOKUP($A10,Workplan!$D$7:$L$41,7,FALSE)</f>
        <v>13</v>
      </c>
      <c r="D10" s="63">
        <f>VLOOKUP($A10,Workplan!$D$7:$L$41,8,FALSE)</f>
        <v>20</v>
      </c>
      <c r="E10" s="64">
        <f t="shared" ref="E10:E15" si="3">C10-(WEEKDAY(C10)-1)</f>
        <v>8</v>
      </c>
      <c r="F10" s="64">
        <f t="shared" ref="F10:F15" si="4">D10+(7-WEEKDAY(D10))</f>
        <v>21</v>
      </c>
      <c r="G10" s="65">
        <f t="shared" ref="G10:G15" si="5">IF(ISERROR(ROUNDUP((F10-E10)/7,0)),0,ROUNDUP((F10-E10)/7,0))</f>
        <v>2</v>
      </c>
      <c r="H10" s="65">
        <f t="shared" si="2"/>
        <v>2</v>
      </c>
      <c r="I10" s="62" t="str">
        <f ca="1">VLOOKUP($A10,Workplan!$D$7:$N$41,11, FALSE)</f>
        <v>Overdue</v>
      </c>
      <c r="J10" s="59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1"/>
    </row>
    <row r="11" spans="1:61" ht="20.25" customHeight="1">
      <c r="A11" s="143" t="str">
        <f>Workplan!$D$15</f>
        <v>Clarify Knowledge of Process</v>
      </c>
      <c r="B11" s="55"/>
      <c r="C11" s="63">
        <f>VLOOKUP($A11,Workplan!$D$7:$L$41,7,FALSE)</f>
        <v>20</v>
      </c>
      <c r="D11" s="63">
        <f>VLOOKUP($A11,Workplan!$D$7:$L$41,8,FALSE)</f>
        <v>62</v>
      </c>
      <c r="E11" s="64">
        <f t="shared" si="3"/>
        <v>15</v>
      </c>
      <c r="F11" s="64">
        <f t="shared" si="4"/>
        <v>63</v>
      </c>
      <c r="G11" s="65">
        <f t="shared" si="5"/>
        <v>7</v>
      </c>
      <c r="H11" s="65">
        <f t="shared" si="2"/>
        <v>3</v>
      </c>
      <c r="I11" s="62" t="str">
        <f ca="1">VLOOKUP($A11,Workplan!$D$7:$N$41,11, FALSE)</f>
        <v>Overdue</v>
      </c>
      <c r="J11" s="59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1"/>
    </row>
    <row r="12" spans="1:61" ht="20.25" customHeight="1">
      <c r="A12" s="143" t="str">
        <f>Workplan!$D$21</f>
        <v>Understand Root Cause / Variation</v>
      </c>
      <c r="B12" s="55"/>
      <c r="C12" s="63">
        <f>VLOOKUP($A12,Workplan!$D$7:$L$41,7,FALSE)</f>
        <v>62</v>
      </c>
      <c r="D12" s="63">
        <f>VLOOKUP($A12,Workplan!$D$7:$L$41,8,FALSE)</f>
        <v>83</v>
      </c>
      <c r="E12" s="64">
        <f t="shared" si="3"/>
        <v>57</v>
      </c>
      <c r="F12" s="64">
        <f t="shared" si="4"/>
        <v>84</v>
      </c>
      <c r="G12" s="65">
        <f t="shared" si="5"/>
        <v>4</v>
      </c>
      <c r="H12" s="65">
        <f t="shared" si="2"/>
        <v>9</v>
      </c>
      <c r="I12" s="62" t="str">
        <f ca="1">VLOOKUP($A12,Workplan!$D$7:$N$41,11, FALSE)</f>
        <v>Overdue</v>
      </c>
      <c r="J12" s="59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1"/>
    </row>
    <row r="13" spans="1:61" ht="20.25" customHeight="1">
      <c r="A13" s="143" t="str">
        <f>Workplan!$D$26</f>
        <v>Select Solutions</v>
      </c>
      <c r="B13" s="55"/>
      <c r="C13" s="63">
        <f>VLOOKUP($A13,Workplan!$D$7:$L$41,7,FALSE)</f>
        <v>83</v>
      </c>
      <c r="D13" s="63">
        <f>VLOOKUP($A13,Workplan!$D$7:$L$41,8,FALSE)</f>
        <v>104</v>
      </c>
      <c r="E13" s="64">
        <f t="shared" si="3"/>
        <v>78</v>
      </c>
      <c r="F13" s="64">
        <f t="shared" si="4"/>
        <v>105</v>
      </c>
      <c r="G13" s="65">
        <f t="shared" si="5"/>
        <v>4</v>
      </c>
      <c r="H13" s="65">
        <f t="shared" si="2"/>
        <v>12</v>
      </c>
      <c r="I13" s="62" t="str">
        <f ca="1">VLOOKUP($A13,Workplan!$D$7:$N$41,11, FALSE)</f>
        <v>Overdue</v>
      </c>
      <c r="J13" s="59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1"/>
    </row>
    <row r="14" spans="1:61" ht="20.25" customHeight="1">
      <c r="A14" s="143" t="str">
        <f>Workplan!$D$30</f>
        <v>PDSA</v>
      </c>
      <c r="B14" s="55"/>
      <c r="C14" s="63">
        <f>VLOOKUP($A14,Workplan!$D$7:$L$41,7,FALSE)</f>
        <v>0</v>
      </c>
      <c r="D14" s="63">
        <f>VLOOKUP($A14,Workplan!$D$7:$L$41,8,FALSE)</f>
        <v>90</v>
      </c>
      <c r="E14" s="64">
        <f t="shared" si="3"/>
        <v>-6</v>
      </c>
      <c r="F14" s="64">
        <f t="shared" si="4"/>
        <v>91</v>
      </c>
      <c r="G14" s="65">
        <f t="shared" si="5"/>
        <v>14</v>
      </c>
      <c r="H14" s="65">
        <f t="shared" si="2"/>
        <v>0</v>
      </c>
      <c r="I14" s="62" t="str">
        <f ca="1">VLOOKUP($A14,Workplan!$D$7:$N$41,11, FALSE)</f>
        <v>Overdue</v>
      </c>
      <c r="J14" s="59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1"/>
    </row>
    <row r="15" spans="1:61" ht="20.25" customHeight="1">
      <c r="A15" s="143" t="str">
        <f>Workplan!$D$37</f>
        <v>Handoff</v>
      </c>
      <c r="B15" s="55"/>
      <c r="C15" s="63">
        <f>VLOOKUP($A15,Workplan!$D$7:$L$41,7,FALSE)</f>
        <v>83</v>
      </c>
      <c r="D15" s="63">
        <f>VLOOKUP($A15,Workplan!$D$7:$L$41,8,FALSE)</f>
        <v>97</v>
      </c>
      <c r="E15" s="64">
        <f t="shared" si="3"/>
        <v>78</v>
      </c>
      <c r="F15" s="64">
        <f t="shared" si="4"/>
        <v>98</v>
      </c>
      <c r="G15" s="65">
        <f t="shared" si="5"/>
        <v>3</v>
      </c>
      <c r="H15" s="65">
        <f t="shared" si="2"/>
        <v>12</v>
      </c>
      <c r="I15" s="62" t="str">
        <f ca="1">VLOOKUP($A15,Workplan!$D$7:$N$41,11, FALSE)</f>
        <v>Overdue</v>
      </c>
      <c r="J15" s="59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1"/>
    </row>
    <row r="16" spans="1:61" ht="20.25" customHeight="1">
      <c r="A16" s="143"/>
      <c r="B16" s="55"/>
      <c r="C16" s="63"/>
      <c r="D16" s="63"/>
      <c r="E16" s="64"/>
      <c r="F16" s="64"/>
      <c r="G16" s="65"/>
      <c r="H16" s="65"/>
      <c r="I16" s="62"/>
      <c r="J16" s="59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1"/>
    </row>
    <row r="17" spans="1:61" ht="20.25" customHeight="1">
      <c r="A17" s="145" t="s">
        <v>119</v>
      </c>
      <c r="B17" s="55"/>
      <c r="C17" s="63"/>
      <c r="D17" s="63"/>
      <c r="E17" s="64"/>
      <c r="F17" s="64"/>
      <c r="G17" s="65"/>
      <c r="H17" s="65"/>
      <c r="I17" s="62"/>
      <c r="J17" s="59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1"/>
    </row>
    <row r="18" spans="1:61" ht="20.25" customHeight="1">
      <c r="A18" s="143" t="str">
        <f>IF($B18="","",VLOOKUP($B18,Workplan!$B$7:$L$41,3, FALSE))</f>
        <v>SIPOC Validation</v>
      </c>
      <c r="B18" s="167">
        <v>3</v>
      </c>
      <c r="C18" s="64">
        <f>IF($B18="","",VLOOKUP($B18,Workplan!$B$7:$L$41,9, FALSE))</f>
        <v>13</v>
      </c>
      <c r="D18" s="64">
        <f>IF($B18="","",VLOOKUP($B18,Workplan!$B$7:$L$41,10, FALSE))</f>
        <v>20</v>
      </c>
      <c r="E18" s="64">
        <f>C18-(WEEKDAY(C18)-1)</f>
        <v>8</v>
      </c>
      <c r="F18" s="64">
        <f>D18+(7-WEEKDAY(D18))</f>
        <v>21</v>
      </c>
      <c r="G18" s="65">
        <f t="shared" ref="G18:G25" si="6">IF(ISERROR(ROUNDUP((F18-E18)/7,0)),0,ROUNDUP((F18-E18)/7,0))</f>
        <v>2</v>
      </c>
      <c r="H18" s="65">
        <f>IF(ISERROR(HLOOKUP(C18-(WEEKDAY(C18)),WeekRange,2)),0,HLOOKUP(C18-(WEEKDAY(C18)-1),WeekRange,2))</f>
        <v>2</v>
      </c>
      <c r="I18" s="62" t="str">
        <f ca="1">IF($B18="","",VLOOKUP(B18,Workplan!$B$7:$N$41,13, FALSE))</f>
        <v>Overdue</v>
      </c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1"/>
    </row>
    <row r="19" spans="1:61" ht="20.25" customHeight="1">
      <c r="A19" s="143" t="str">
        <f>IF($B19="","",VLOOKUP($B19,Workplan!$B$7:$L$41,3, FALSE))</f>
        <v>VOC/VOB Affinity Diagram</v>
      </c>
      <c r="B19" s="167">
        <v>4</v>
      </c>
      <c r="C19" s="64">
        <f>IF($B19="","",VLOOKUP($B19,Workplan!$B$7:$L$41,9, FALSE))</f>
        <v>20</v>
      </c>
      <c r="D19" s="64">
        <f>IF($B19="","",VLOOKUP($B19,Workplan!$B$7:$L$41,10, FALSE))</f>
        <v>20</v>
      </c>
      <c r="E19" s="64">
        <f t="shared" ref="E19:E25" si="7">C19-(WEEKDAY(C19)-1)</f>
        <v>15</v>
      </c>
      <c r="F19" s="64">
        <f t="shared" ref="F19:F25" si="8">D19+(7-WEEKDAY(D19))</f>
        <v>21</v>
      </c>
      <c r="G19" s="65">
        <f t="shared" si="6"/>
        <v>1</v>
      </c>
      <c r="H19" s="65">
        <f t="shared" ref="H19:H25" si="9">IF(ISERROR(HLOOKUP(C19-(WEEKDAY(C19)),WeekRange,2)),0,HLOOKUP(C19-(WEEKDAY(C19)),WeekRange,2))</f>
        <v>3</v>
      </c>
      <c r="I19" s="62" t="str">
        <f ca="1">IF($B19="","",VLOOKUP(B19,Workplan!$B$7:$N$41,13, FALSE))</f>
        <v>Overdue</v>
      </c>
      <c r="J19" s="59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1"/>
    </row>
    <row r="20" spans="1:61" ht="20.25" customHeight="1">
      <c r="A20" s="143" t="str">
        <f>IF($B20="","",VLOOKUP($B20,Workplan!$B$7:$L$41,3, FALSE))</f>
        <v>Team Challenge Statement (Acceptance Criteria)</v>
      </c>
      <c r="B20" s="167">
        <v>5</v>
      </c>
      <c r="C20" s="64">
        <f>IF($B20="","",VLOOKUP($B20,Workplan!$B$7:$L$41,9, FALSE))</f>
        <v>20</v>
      </c>
      <c r="D20" s="64">
        <f>IF($B20="","",VLOOKUP($B20,Workplan!$B$7:$L$41,10, FALSE))</f>
        <v>20</v>
      </c>
      <c r="E20" s="64">
        <f>C20-(WEEKDAY(C20)-1)</f>
        <v>15</v>
      </c>
      <c r="F20" s="64">
        <f>D20+(7-WEEKDAY(D20))</f>
        <v>21</v>
      </c>
      <c r="G20" s="65">
        <f t="shared" si="6"/>
        <v>1</v>
      </c>
      <c r="H20" s="65">
        <f t="shared" si="9"/>
        <v>3</v>
      </c>
      <c r="I20" s="62" t="str">
        <f ca="1">IF($B20="","",VLOOKUP(B20,Workplan!$B$7:$N$41,13, FALSE))</f>
        <v>Overdue</v>
      </c>
      <c r="J20" s="59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1"/>
    </row>
    <row r="21" spans="1:61" ht="20.25" customHeight="1">
      <c r="A21" s="143" t="str">
        <f>IF($B21="","",VLOOKUP($B21,Workplan!$B$7:$L$41,3, FALSE))</f>
        <v>Initiate Communication Plan</v>
      </c>
      <c r="B21" s="167">
        <v>6</v>
      </c>
      <c r="C21" s="64">
        <f>IF($B21="","",VLOOKUP($B21,Workplan!$B$7:$L$41,9, FALSE))</f>
        <v>20</v>
      </c>
      <c r="D21" s="64">
        <f>IF($B21="","",VLOOKUP($B21,Workplan!$B$7:$L$41,10, FALSE))</f>
        <v>20</v>
      </c>
      <c r="E21" s="64">
        <f t="shared" si="7"/>
        <v>15</v>
      </c>
      <c r="F21" s="64">
        <f t="shared" si="8"/>
        <v>21</v>
      </c>
      <c r="G21" s="65">
        <f t="shared" si="6"/>
        <v>1</v>
      </c>
      <c r="H21" s="65">
        <f t="shared" si="9"/>
        <v>3</v>
      </c>
      <c r="I21" s="62" t="str">
        <f ca="1">IF($B21="","",VLOOKUP(B21,Workplan!$B$7:$N$41,13, FALSE))</f>
        <v>Overdue</v>
      </c>
      <c r="J21" s="59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1"/>
    </row>
    <row r="22" spans="1:61" ht="20.25" customHeight="1">
      <c r="A22" s="143" t="str">
        <f>IF($B22="","",VLOOKUP($B22,Workplan!$B$7:$L$41,3, FALSE))</f>
        <v>Current State Process Map</v>
      </c>
      <c r="B22" s="167">
        <v>7</v>
      </c>
      <c r="C22" s="64">
        <f>IF($B22="","",VLOOKUP($B22,Workplan!$B$7:$L$41,9, FALSE))</f>
        <v>20</v>
      </c>
      <c r="D22" s="64">
        <f>IF($B22="","",VLOOKUP($B22,Workplan!$B$7:$L$41,10, FALSE))</f>
        <v>34</v>
      </c>
      <c r="E22" s="64">
        <f t="shared" si="7"/>
        <v>15</v>
      </c>
      <c r="F22" s="64">
        <f t="shared" si="8"/>
        <v>35</v>
      </c>
      <c r="G22" s="65">
        <f t="shared" si="6"/>
        <v>3</v>
      </c>
      <c r="H22" s="65">
        <f t="shared" si="9"/>
        <v>3</v>
      </c>
      <c r="I22" s="62" t="str">
        <f ca="1">IF($B22="","",VLOOKUP(B22,Workplan!$B$7:$N$41,13, FALSE))</f>
        <v>Overdue</v>
      </c>
      <c r="J22" s="59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1"/>
    </row>
    <row r="23" spans="1:61" ht="20.25" customHeight="1">
      <c r="A23" s="143" t="str">
        <f>IF($B23="","",VLOOKUP($B23,Workplan!$B$7:$L$41,3, FALSE))</f>
        <v xml:space="preserve">Data Collection Plan </v>
      </c>
      <c r="B23" s="167">
        <v>8</v>
      </c>
      <c r="C23" s="64">
        <f>IF($B23="","",VLOOKUP($B23,Workplan!$B$7:$L$41,9, FALSE))</f>
        <v>34</v>
      </c>
      <c r="D23" s="64">
        <f>IF($B23="","",VLOOKUP($B23,Workplan!$B$7:$L$41,10, FALSE))</f>
        <v>41</v>
      </c>
      <c r="E23" s="64">
        <f t="shared" si="7"/>
        <v>29</v>
      </c>
      <c r="F23" s="64">
        <f t="shared" si="8"/>
        <v>42</v>
      </c>
      <c r="G23" s="65">
        <f t="shared" si="6"/>
        <v>2</v>
      </c>
      <c r="H23" s="65">
        <f t="shared" si="9"/>
        <v>5</v>
      </c>
      <c r="I23" s="62" t="str">
        <f ca="1">IF($B23="","",VLOOKUP(B23,Workplan!$B$7:$N$41,13, FALSE))</f>
        <v>Overdue</v>
      </c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1"/>
    </row>
    <row r="24" spans="1:61" ht="20.25" customHeight="1">
      <c r="A24" s="143" t="str">
        <f>IF($B24="","",VLOOKUP($B24,Workplan!$B$7:$L$41,3, FALSE))</f>
        <v>Data Validation</v>
      </c>
      <c r="B24" s="167">
        <v>9</v>
      </c>
      <c r="C24" s="64">
        <f>IF($B24="","",VLOOKUP($B24,Workplan!$B$7:$L$41,9, FALSE))</f>
        <v>41</v>
      </c>
      <c r="D24" s="64">
        <f>IF($B24="","",VLOOKUP($B24,Workplan!$B$7:$L$41,10, FALSE))</f>
        <v>48</v>
      </c>
      <c r="E24" s="64">
        <f t="shared" si="7"/>
        <v>36</v>
      </c>
      <c r="F24" s="64">
        <f t="shared" si="8"/>
        <v>49</v>
      </c>
      <c r="G24" s="65">
        <f t="shared" si="6"/>
        <v>2</v>
      </c>
      <c r="H24" s="65">
        <f t="shared" si="9"/>
        <v>6</v>
      </c>
      <c r="I24" s="62" t="str">
        <f ca="1">IF($B24="","",VLOOKUP(B24,Workplan!$B$7:$N$41,13, FALSE))</f>
        <v>Overdue</v>
      </c>
      <c r="J24" s="59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1"/>
    </row>
    <row r="25" spans="1:61" ht="20.25" customHeight="1">
      <c r="A25" s="143" t="str">
        <f>IF($B25="","",VLOOKUP($B25,Workplan!$B$7:$L$41,3, FALSE))</f>
        <v>Value Stream Map</v>
      </c>
      <c r="B25" s="167">
        <v>10</v>
      </c>
      <c r="C25" s="64">
        <f>IF($B25="","",VLOOKUP($B25,Workplan!$B$7:$L$41,9, FALSE))</f>
        <v>48</v>
      </c>
      <c r="D25" s="64">
        <f>IF($B25="","",VLOOKUP($B25,Workplan!$B$7:$L$41,10, FALSE))</f>
        <v>62</v>
      </c>
      <c r="E25" s="64">
        <f t="shared" si="7"/>
        <v>43</v>
      </c>
      <c r="F25" s="64">
        <f t="shared" si="8"/>
        <v>63</v>
      </c>
      <c r="G25" s="65">
        <f t="shared" si="6"/>
        <v>3</v>
      </c>
      <c r="H25" s="65">
        <f t="shared" si="9"/>
        <v>7</v>
      </c>
      <c r="I25" s="62" t="str">
        <f ca="1">IF($B25="","",VLOOKUP(B25,Workplan!$B$7:$N$41,13, FALSE))</f>
        <v>Overdue</v>
      </c>
      <c r="J25" s="59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1"/>
    </row>
    <row r="26" spans="1:61" ht="20.25" customHeight="1">
      <c r="A26" s="143" t="str">
        <f>IF($B26="","",VLOOKUP($B26,Workplan!$B$7:$L$41,3, FALSE))</f>
        <v/>
      </c>
      <c r="B26" s="167"/>
      <c r="C26" s="64" t="str">
        <f>IF($B26="","",VLOOKUP($B26,Workplan!$B$7:$L$41,9, FALSE))</f>
        <v/>
      </c>
      <c r="D26" s="64" t="str">
        <f>IF($B26="","",VLOOKUP($B26,Workplan!$B$7:$L$41,10, FALSE))</f>
        <v/>
      </c>
      <c r="E26" s="64" t="e">
        <f t="shared" ref="E26:E28" si="10">C26-(WEEKDAY(C26)-1)</f>
        <v>#VALUE!</v>
      </c>
      <c r="F26" s="64" t="e">
        <f t="shared" ref="F26:F28" si="11">D26+(7-WEEKDAY(D26))</f>
        <v>#VALUE!</v>
      </c>
      <c r="G26" s="65">
        <f t="shared" ref="G26:G28" si="12">IF(ISERROR(ROUNDUP((F26-E26)/7,0)),0,ROUNDUP((F26-E26)/7,0))</f>
        <v>0</v>
      </c>
      <c r="H26" s="65">
        <f t="shared" ref="H26:H28" si="13">IF(ISERROR(HLOOKUP(C26-(WEEKDAY(C26)),WeekRange,2)),0,HLOOKUP(C26-(WEEKDAY(C26)),WeekRange,2))</f>
        <v>0</v>
      </c>
      <c r="I26" s="62" t="str">
        <f>IF($B26="","",VLOOKUP(B26,Workplan!$B$7:$N$41,13, FALSE))</f>
        <v/>
      </c>
      <c r="J26" s="59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1"/>
    </row>
    <row r="27" spans="1:61" ht="20.25" customHeight="1">
      <c r="A27" s="143" t="str">
        <f>IF($B27="","",VLOOKUP($B27,Workplan!$B$7:$L$41,3, FALSE))</f>
        <v/>
      </c>
      <c r="B27" s="167"/>
      <c r="C27" s="64" t="str">
        <f>IF($B27="","",VLOOKUP($B27,Workplan!$B$7:$L$41,9, FALSE))</f>
        <v/>
      </c>
      <c r="D27" s="64" t="str">
        <f>IF($B27="","",VLOOKUP($B27,Workplan!$B$7:$L$41,10, FALSE))</f>
        <v/>
      </c>
      <c r="E27" s="64" t="e">
        <f t="shared" si="10"/>
        <v>#VALUE!</v>
      </c>
      <c r="F27" s="64" t="e">
        <f t="shared" si="11"/>
        <v>#VALUE!</v>
      </c>
      <c r="G27" s="65">
        <f t="shared" si="12"/>
        <v>0</v>
      </c>
      <c r="H27" s="65">
        <f t="shared" si="13"/>
        <v>0</v>
      </c>
      <c r="I27" s="62" t="str">
        <f>IF($B27="","",VLOOKUP(B27,Workplan!$B$7:$N$41,13, FALSE))</f>
        <v/>
      </c>
      <c r="J27" s="59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1"/>
    </row>
    <row r="28" spans="1:61" ht="20.25" customHeight="1">
      <c r="A28" s="143" t="str">
        <f>IF($B28="","",VLOOKUP($B28,Workplan!$B$7:$L$41,3, FALSE))</f>
        <v/>
      </c>
      <c r="B28" s="167"/>
      <c r="C28" s="64" t="str">
        <f>IF($B28="","",VLOOKUP($B28,Workplan!$B$7:$L$41,9, FALSE))</f>
        <v/>
      </c>
      <c r="D28" s="64" t="str">
        <f>IF($B28="","",VLOOKUP($B28,Workplan!$B$7:$L$41,10, FALSE))</f>
        <v/>
      </c>
      <c r="E28" s="64" t="e">
        <f t="shared" si="10"/>
        <v>#VALUE!</v>
      </c>
      <c r="F28" s="64" t="e">
        <f t="shared" si="11"/>
        <v>#VALUE!</v>
      </c>
      <c r="G28" s="65">
        <f t="shared" si="12"/>
        <v>0</v>
      </c>
      <c r="H28" s="65">
        <f t="shared" si="13"/>
        <v>0</v>
      </c>
      <c r="I28" s="62" t="str">
        <f>IF($B28="","",VLOOKUP(B28,Workplan!$B$7:$N$41,13, FALSE))</f>
        <v/>
      </c>
      <c r="J28" s="59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1"/>
    </row>
    <row r="29" spans="1:61" ht="20.25" customHeight="1">
      <c r="A29" s="143"/>
      <c r="B29" s="55"/>
      <c r="C29" s="64"/>
      <c r="D29" s="64"/>
      <c r="E29" s="64"/>
      <c r="F29" s="64"/>
      <c r="G29" s="65"/>
      <c r="H29" s="65"/>
      <c r="I29" s="62"/>
      <c r="J29" s="59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1"/>
    </row>
    <row r="30" spans="1:61" ht="20.25" customHeight="1">
      <c r="A30" s="143"/>
      <c r="B30" s="55"/>
      <c r="C30" s="64"/>
      <c r="D30" s="64"/>
      <c r="E30" s="64"/>
      <c r="F30" s="64"/>
      <c r="G30" s="65"/>
      <c r="H30" s="65"/>
      <c r="I30" s="62"/>
      <c r="J30" s="59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1"/>
    </row>
    <row r="31" spans="1:61" ht="20.25" customHeight="1">
      <c r="A31" s="143"/>
      <c r="B31" s="55"/>
      <c r="C31" s="64"/>
      <c r="D31" s="64"/>
      <c r="E31" s="64"/>
      <c r="F31" s="64"/>
      <c r="G31" s="65"/>
      <c r="H31" s="65"/>
      <c r="I31" s="62"/>
      <c r="J31" s="59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1"/>
    </row>
    <row r="32" spans="1:61" ht="20.25" customHeight="1">
      <c r="A32" s="143"/>
      <c r="B32" s="55"/>
      <c r="C32" s="64"/>
      <c r="D32" s="64"/>
      <c r="E32" s="64"/>
      <c r="F32" s="64"/>
      <c r="G32" s="65"/>
      <c r="H32" s="65"/>
      <c r="I32" s="62"/>
      <c r="J32" s="59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1"/>
    </row>
    <row r="33" spans="1:61" ht="20.25" customHeight="1">
      <c r="A33" s="143"/>
      <c r="B33" s="55"/>
      <c r="C33" s="64"/>
      <c r="D33" s="64"/>
      <c r="E33" s="64"/>
      <c r="F33" s="64"/>
      <c r="G33" s="65"/>
      <c r="H33" s="65"/>
      <c r="I33" s="62"/>
      <c r="J33" s="59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1"/>
    </row>
    <row r="34" spans="1:61" ht="20.25" customHeight="1">
      <c r="A34" s="143"/>
      <c r="B34" s="55"/>
      <c r="C34" s="64"/>
      <c r="D34" s="64"/>
      <c r="E34" s="64"/>
      <c r="F34" s="64"/>
      <c r="G34" s="65"/>
      <c r="H34" s="65"/>
      <c r="I34" s="62"/>
      <c r="J34" s="59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1"/>
    </row>
    <row r="35" spans="1:61" ht="20.25" customHeight="1">
      <c r="A35" s="143"/>
      <c r="B35" s="55"/>
      <c r="C35" s="64"/>
      <c r="D35" s="64"/>
      <c r="E35" s="64"/>
      <c r="F35" s="64"/>
      <c r="G35" s="65"/>
      <c r="H35" s="65"/>
      <c r="I35" s="62"/>
      <c r="J35" s="59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1"/>
    </row>
    <row r="36" spans="1:61" ht="20.25" customHeight="1">
      <c r="A36" s="143"/>
      <c r="B36" s="55"/>
      <c r="C36" s="64"/>
      <c r="D36" s="64"/>
      <c r="E36" s="64"/>
      <c r="F36" s="64"/>
      <c r="G36" s="65"/>
      <c r="H36" s="65"/>
      <c r="I36" s="62"/>
      <c r="J36" s="59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1"/>
    </row>
    <row r="37" spans="1:61" ht="20.25" customHeight="1">
      <c r="A37" s="143"/>
      <c r="B37" s="55"/>
      <c r="C37" s="64"/>
      <c r="D37" s="64"/>
      <c r="E37" s="64"/>
      <c r="F37" s="64"/>
      <c r="G37" s="65"/>
      <c r="H37" s="65"/>
      <c r="I37" s="62"/>
      <c r="J37" s="59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1"/>
    </row>
    <row r="38" spans="1:61" ht="20.25" customHeight="1">
      <c r="A38" s="143"/>
      <c r="B38" s="55"/>
      <c r="C38" s="64"/>
      <c r="D38" s="64"/>
      <c r="E38" s="64"/>
      <c r="F38" s="64"/>
      <c r="G38" s="65"/>
      <c r="H38" s="65"/>
      <c r="I38" s="62"/>
      <c r="J38" s="59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1"/>
    </row>
    <row r="39" spans="1:61" ht="20.25" customHeight="1">
      <c r="A39" s="143"/>
      <c r="B39" s="55"/>
      <c r="C39" s="64"/>
      <c r="D39" s="64"/>
      <c r="E39" s="64"/>
      <c r="F39" s="64"/>
      <c r="G39" s="65"/>
      <c r="H39" s="65"/>
      <c r="I39" s="62"/>
      <c r="J39" s="59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1"/>
    </row>
    <row r="40" spans="1:61" ht="20.25" customHeight="1">
      <c r="A40" s="143"/>
      <c r="B40" s="55"/>
      <c r="C40" s="64"/>
      <c r="D40" s="64"/>
      <c r="E40" s="64"/>
      <c r="F40" s="64"/>
      <c r="G40" s="65"/>
      <c r="H40" s="65"/>
      <c r="I40" s="62"/>
      <c r="J40" s="59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1"/>
    </row>
    <row r="41" spans="1:61" ht="20.25" customHeight="1">
      <c r="A41" s="143"/>
      <c r="B41" s="55"/>
      <c r="C41" s="64"/>
      <c r="D41" s="64"/>
      <c r="E41" s="64"/>
      <c r="F41" s="64"/>
      <c r="G41" s="65"/>
      <c r="H41" s="65"/>
      <c r="I41" s="62"/>
      <c r="J41" s="59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1"/>
    </row>
    <row r="42" spans="1:61" ht="20.25" customHeight="1">
      <c r="A42" s="143"/>
      <c r="B42" s="55"/>
      <c r="C42" s="64"/>
      <c r="D42" s="64"/>
      <c r="E42" s="64"/>
      <c r="F42" s="64"/>
      <c r="G42" s="65"/>
      <c r="H42" s="65"/>
      <c r="I42" s="62"/>
      <c r="J42" s="59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1"/>
    </row>
    <row r="43" spans="1:61" ht="20.25" customHeight="1">
      <c r="A43" s="143"/>
      <c r="B43" s="55"/>
      <c r="C43" s="64"/>
      <c r="D43" s="64"/>
      <c r="E43" s="64"/>
      <c r="F43" s="64"/>
      <c r="G43" s="65"/>
      <c r="H43" s="65"/>
      <c r="I43" s="62"/>
      <c r="J43" s="59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1"/>
    </row>
    <row r="44" spans="1:61" ht="15">
      <c r="A44" s="143"/>
      <c r="B44" s="55"/>
      <c r="C44" s="64"/>
      <c r="D44" s="64"/>
      <c r="E44" s="64"/>
      <c r="F44" s="64"/>
      <c r="G44" s="65"/>
      <c r="H44" s="65"/>
      <c r="I44" s="62"/>
      <c r="J44" s="59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1"/>
    </row>
    <row r="45" spans="1:61" ht="15">
      <c r="A45" s="143"/>
      <c r="B45" s="55"/>
      <c r="C45" s="64"/>
      <c r="D45" s="64"/>
      <c r="E45" s="64"/>
      <c r="F45" s="64"/>
      <c r="G45" s="65"/>
      <c r="H45" s="65"/>
      <c r="I45" s="62"/>
      <c r="J45" s="59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1"/>
    </row>
    <row r="46" spans="1:61" ht="15">
      <c r="A46" s="143"/>
      <c r="B46" s="55"/>
      <c r="C46" s="64"/>
      <c r="D46" s="64"/>
      <c r="E46" s="64"/>
      <c r="F46" s="64"/>
      <c r="G46" s="65"/>
      <c r="H46" s="65"/>
      <c r="I46" s="62"/>
      <c r="J46" s="59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1"/>
    </row>
    <row r="47" spans="1:61" ht="15">
      <c r="A47" s="143"/>
      <c r="B47" s="55"/>
      <c r="C47" s="64"/>
      <c r="D47" s="64"/>
      <c r="E47" s="64"/>
      <c r="F47" s="64"/>
      <c r="G47" s="65"/>
      <c r="H47" s="65"/>
      <c r="I47" s="62"/>
      <c r="J47" s="59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1"/>
    </row>
    <row r="48" spans="1:61" ht="15">
      <c r="A48" s="143"/>
      <c r="B48" s="55"/>
      <c r="C48" s="64"/>
      <c r="D48" s="64"/>
      <c r="E48" s="64"/>
      <c r="F48" s="64"/>
      <c r="G48" s="65"/>
      <c r="H48" s="65"/>
      <c r="I48" s="62"/>
      <c r="J48" s="59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1"/>
    </row>
    <row r="49" spans="1:61" ht="15">
      <c r="A49" s="143"/>
      <c r="B49" s="55"/>
      <c r="C49" s="64"/>
      <c r="D49" s="64"/>
      <c r="E49" s="64"/>
      <c r="F49" s="64"/>
      <c r="G49" s="65"/>
      <c r="H49" s="65"/>
      <c r="I49" s="62"/>
      <c r="J49" s="59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1"/>
    </row>
  </sheetData>
  <mergeCells count="1">
    <mergeCell ref="J5:BI5"/>
  </mergeCells>
  <conditionalFormatting sqref="J8:BI8">
    <cfRule type="expression" dxfId="91" priority="1" stopIfTrue="1">
      <formula>IF(OR(MONTH(J$6)&lt;MONTH(K$6),YEAR(J$6)&lt;YEAR(K$6)),1)</formula>
    </cfRule>
  </conditionalFormatting>
  <conditionalFormatting sqref="J9:BI49">
    <cfRule type="expression" dxfId="90" priority="2" stopIfTrue="1">
      <formula>ROUND(IF(OR(AND(J$7&lt;=$G9,J$7&gt;$H9,$I9="Overdue"),AND(J$7&lt;=($G9+$H9),J$7&gt;$H9,$I9="Overdue")),1),1)</formula>
    </cfRule>
    <cfRule type="expression" dxfId="89" priority="3" stopIfTrue="1">
      <formula>ROUND(IF(OR(AND(J$7&lt;=$G9,J$7&gt;$H9),AND(J$7&lt;=($G9+$H9),J$7&gt;$H9)),1),1)</formula>
    </cfRule>
    <cfRule type="expression" dxfId="88" priority="4" stopIfTrue="1">
      <formula>IF(OR(MONTH(J$6)&lt;MONTH(K$6),YEAR(J$6)&lt;YEAR(K$6)),1)</formula>
    </cfRule>
  </conditionalFormatting>
  <pageMargins left="0.25" right="0.25" top="1" bottom="1" header="0.5" footer="0.5"/>
  <pageSetup scale="5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F48"/>
  <sheetViews>
    <sheetView workbookViewId="0">
      <selection activeCell="C1" sqref="C1"/>
    </sheetView>
  </sheetViews>
  <sheetFormatPr defaultColWidth="9" defaultRowHeight="12.75"/>
  <cols>
    <col min="1" max="1" width="60.140625" style="33" customWidth="1"/>
    <col min="2" max="2" width="58.140625" style="33" bestFit="1" customWidth="1"/>
    <col min="3" max="3" width="43.7109375" style="33" customWidth="1"/>
    <col min="4" max="4" width="8.140625" style="33" bestFit="1" customWidth="1"/>
    <col min="5" max="5" width="9" style="33" customWidth="1"/>
    <col min="6" max="16384" width="9" style="33"/>
  </cols>
  <sheetData>
    <row r="1" spans="1:6" ht="18">
      <c r="A1" s="66" t="s">
        <v>120</v>
      </c>
      <c r="F1" s="67"/>
    </row>
    <row r="2" spans="1:6" ht="18">
      <c r="A2" s="66" t="str">
        <f>Workplan!B2</f>
        <v>&lt;Type Project Name in Cell B2 of Workplan Tab (Yellow)&gt;</v>
      </c>
      <c r="B2" s="55"/>
      <c r="F2" s="67"/>
    </row>
    <row r="3" spans="1:6">
      <c r="E3" s="67"/>
    </row>
    <row r="4" spans="1:6" ht="15">
      <c r="A4" s="68" t="s">
        <v>121</v>
      </c>
      <c r="B4" s="68" t="s">
        <v>122</v>
      </c>
      <c r="C4" s="68" t="s">
        <v>123</v>
      </c>
      <c r="D4" s="68" t="s">
        <v>124</v>
      </c>
      <c r="E4" s="68" t="s">
        <v>124</v>
      </c>
      <c r="F4" s="68" t="s">
        <v>124</v>
      </c>
    </row>
    <row r="5" spans="1:6" s="237" customFormat="1" ht="30" customHeight="1">
      <c r="A5" s="252" t="str">
        <f t="shared" ref="A5:A26" si="0">IF(ISBLANK($D5),"",VLOOKUP($D5,Workplan,3,0))&amp;IF(ISBLANK($E5),"",", "&amp;VLOOKUP($E5,Workplan,3,0))&amp;IF(ISBLANK($F5),"",", "&amp;VLOOKUP($F5,Workplan,3,0))</f>
        <v>SIPOC Validation</v>
      </c>
      <c r="B5" s="253">
        <v>44673</v>
      </c>
      <c r="C5" s="253" t="str">
        <f t="shared" ref="C5:C26" si="1">IF(ISBLANK($D5),"",VLOOKUP($D5,Workplan,14,0))</f>
        <v>Organize Team</v>
      </c>
      <c r="D5" s="252">
        <v>3</v>
      </c>
      <c r="E5" s="252"/>
      <c r="F5" s="252"/>
    </row>
    <row r="6" spans="1:6" ht="30" customHeight="1">
      <c r="A6" s="252" t="str">
        <f t="shared" si="0"/>
        <v>VOC/VOB Affinity Diagram</v>
      </c>
      <c r="B6" s="254">
        <f t="shared" ref="B6:B26" si="2">WORKDAY(B5,5,Holidays)</f>
        <v>44680</v>
      </c>
      <c r="C6" s="253" t="str">
        <f t="shared" si="1"/>
        <v>Organize Team</v>
      </c>
      <c r="D6" s="255">
        <v>4</v>
      </c>
      <c r="E6" s="252"/>
      <c r="F6" s="252"/>
    </row>
    <row r="7" spans="1:6" ht="30" customHeight="1">
      <c r="A7" s="252" t="str">
        <f t="shared" si="0"/>
        <v>Team Challenge Statement (Acceptance Criteria), Initiate Communication Plan, Current State Process Map</v>
      </c>
      <c r="B7" s="254">
        <f t="shared" si="2"/>
        <v>44687</v>
      </c>
      <c r="C7" s="253" t="str">
        <f t="shared" si="1"/>
        <v>Organize Team</v>
      </c>
      <c r="D7" s="255">
        <v>5</v>
      </c>
      <c r="E7" s="252">
        <v>6</v>
      </c>
      <c r="F7" s="252">
        <v>7</v>
      </c>
    </row>
    <row r="8" spans="1:6" ht="30" customHeight="1">
      <c r="A8" s="252" t="str">
        <f t="shared" si="0"/>
        <v>Current State Process Map</v>
      </c>
      <c r="B8" s="254">
        <f t="shared" si="2"/>
        <v>44694</v>
      </c>
      <c r="C8" s="253" t="str">
        <f t="shared" si="1"/>
        <v>Clarify Knowledge of Process</v>
      </c>
      <c r="D8" s="255">
        <v>7</v>
      </c>
      <c r="E8" s="252"/>
      <c r="F8" s="252"/>
    </row>
    <row r="9" spans="1:6" ht="30" customHeight="1">
      <c r="A9" s="252" t="str">
        <f t="shared" si="0"/>
        <v xml:space="preserve">Data Collection Plan </v>
      </c>
      <c r="B9" s="254">
        <f t="shared" si="2"/>
        <v>44701</v>
      </c>
      <c r="C9" s="253" t="str">
        <f t="shared" si="1"/>
        <v>Clarify Knowledge of Process</v>
      </c>
      <c r="D9" s="255">
        <v>8</v>
      </c>
      <c r="E9" s="252"/>
      <c r="F9" s="252"/>
    </row>
    <row r="10" spans="1:6" ht="30" customHeight="1">
      <c r="A10" s="252" t="str">
        <f t="shared" si="0"/>
        <v>Data Validation</v>
      </c>
      <c r="B10" s="254">
        <f t="shared" si="2"/>
        <v>44708</v>
      </c>
      <c r="C10" s="253" t="str">
        <f t="shared" si="1"/>
        <v>Clarify Knowledge of Process</v>
      </c>
      <c r="D10" s="255">
        <v>9</v>
      </c>
      <c r="E10" s="252"/>
      <c r="F10" s="252"/>
    </row>
    <row r="11" spans="1:6" ht="30" customHeight="1">
      <c r="A11" s="252" t="str">
        <f t="shared" si="0"/>
        <v>Value Stream Map</v>
      </c>
      <c r="B11" s="254">
        <f t="shared" si="2"/>
        <v>44715</v>
      </c>
      <c r="C11" s="253">
        <f t="shared" si="1"/>
        <v>0</v>
      </c>
      <c r="D11" s="255">
        <v>10</v>
      </c>
      <c r="E11" s="252"/>
      <c r="F11" s="252"/>
    </row>
    <row r="12" spans="1:6" ht="30" customHeight="1">
      <c r="A12" s="252" t="str">
        <f t="shared" si="0"/>
        <v>Data Gathering and Charts (e.g., Pareto, Run), VA, NVA, NVA-R Analysis, Process Issues Identified</v>
      </c>
      <c r="B12" s="254">
        <f t="shared" si="2"/>
        <v>44722</v>
      </c>
      <c r="C12" s="253" t="str">
        <f t="shared" si="1"/>
        <v>Clarify Knowledge of Process</v>
      </c>
      <c r="D12" s="255">
        <v>11</v>
      </c>
      <c r="E12" s="252">
        <v>12</v>
      </c>
      <c r="F12" s="252">
        <v>13</v>
      </c>
    </row>
    <row r="13" spans="1:6" ht="30" customHeight="1">
      <c r="A13" s="252" t="str">
        <f t="shared" si="0"/>
        <v xml:space="preserve">Process Issues Affinity Diagram </v>
      </c>
      <c r="B13" s="254">
        <f t="shared" si="2"/>
        <v>44729</v>
      </c>
      <c r="C13" s="253" t="str">
        <f t="shared" si="1"/>
        <v>Understand Root Cause / Variation</v>
      </c>
      <c r="D13" s="255">
        <v>14</v>
      </c>
      <c r="E13" s="252"/>
      <c r="F13" s="252"/>
    </row>
    <row r="14" spans="1:6" ht="30" customHeight="1">
      <c r="A14" s="252" t="str">
        <f t="shared" si="0"/>
        <v xml:space="preserve">Process Issues Affinity Diagram </v>
      </c>
      <c r="B14" s="254">
        <f t="shared" si="2"/>
        <v>44736</v>
      </c>
      <c r="C14" s="253" t="str">
        <f t="shared" si="1"/>
        <v>Understand Root Cause / Variation</v>
      </c>
      <c r="D14" s="255">
        <v>14</v>
      </c>
      <c r="E14" s="252"/>
      <c r="F14" s="252"/>
    </row>
    <row r="15" spans="1:6" ht="30" customHeight="1">
      <c r="A15" s="252" t="str">
        <f t="shared" si="0"/>
        <v>5 Why's for Root Causes</v>
      </c>
      <c r="B15" s="254">
        <f t="shared" si="2"/>
        <v>44743</v>
      </c>
      <c r="C15" s="253" t="str">
        <f t="shared" si="1"/>
        <v>Understand Root Cause / Variation</v>
      </c>
      <c r="D15" s="255">
        <v>15</v>
      </c>
      <c r="E15" s="252"/>
      <c r="F15" s="252"/>
    </row>
    <row r="16" spans="1:6" ht="30" customHeight="1">
      <c r="A16" s="252" t="str">
        <f t="shared" si="0"/>
        <v>Intervention Brainstorming</v>
      </c>
      <c r="B16" s="254">
        <f t="shared" si="2"/>
        <v>44750</v>
      </c>
      <c r="C16" s="253" t="str">
        <f t="shared" si="1"/>
        <v>Select Solutions</v>
      </c>
      <c r="D16" s="255">
        <v>16</v>
      </c>
      <c r="E16" s="252"/>
      <c r="F16" s="252"/>
    </row>
    <row r="17" spans="1:6" ht="30" customHeight="1">
      <c r="A17" s="252" t="str">
        <f t="shared" si="0"/>
        <v>Solution Set Development</v>
      </c>
      <c r="B17" s="254">
        <f t="shared" si="2"/>
        <v>44757</v>
      </c>
      <c r="C17" s="253" t="str">
        <f t="shared" si="1"/>
        <v>Select Solutions</v>
      </c>
      <c r="D17" s="255">
        <v>17</v>
      </c>
      <c r="E17" s="252"/>
      <c r="F17" s="252"/>
    </row>
    <row r="18" spans="1:6" ht="30" customHeight="1">
      <c r="A18" s="252" t="str">
        <f t="shared" si="0"/>
        <v/>
      </c>
      <c r="B18" s="254">
        <f t="shared" si="2"/>
        <v>44764</v>
      </c>
      <c r="C18" s="253" t="str">
        <f t="shared" si="1"/>
        <v/>
      </c>
      <c r="D18" s="255"/>
      <c r="E18" s="252"/>
      <c r="F18" s="252"/>
    </row>
    <row r="19" spans="1:6" ht="30" customHeight="1">
      <c r="A19" s="252" t="str">
        <f t="shared" si="0"/>
        <v/>
      </c>
      <c r="B19" s="254">
        <f t="shared" si="2"/>
        <v>44771</v>
      </c>
      <c r="C19" s="253" t="str">
        <f t="shared" si="1"/>
        <v/>
      </c>
      <c r="D19" s="255"/>
      <c r="E19" s="252"/>
      <c r="F19" s="252"/>
    </row>
    <row r="20" spans="1:6" ht="30" customHeight="1">
      <c r="A20" s="252" t="str">
        <f t="shared" si="0"/>
        <v/>
      </c>
      <c r="B20" s="254">
        <f t="shared" si="2"/>
        <v>44778</v>
      </c>
      <c r="C20" s="253" t="str">
        <f t="shared" si="1"/>
        <v/>
      </c>
      <c r="D20" s="255"/>
      <c r="E20" s="252"/>
      <c r="F20" s="252"/>
    </row>
    <row r="21" spans="1:6" ht="30" customHeight="1">
      <c r="A21" s="252" t="str">
        <f t="shared" si="0"/>
        <v/>
      </c>
      <c r="B21" s="254">
        <f t="shared" si="2"/>
        <v>44785</v>
      </c>
      <c r="C21" s="253" t="str">
        <f t="shared" si="1"/>
        <v/>
      </c>
      <c r="D21" s="255"/>
      <c r="E21" s="252"/>
      <c r="F21" s="252"/>
    </row>
    <row r="22" spans="1:6" ht="30" customHeight="1">
      <c r="A22" s="252" t="str">
        <f t="shared" si="0"/>
        <v/>
      </c>
      <c r="B22" s="254">
        <f t="shared" si="2"/>
        <v>44792</v>
      </c>
      <c r="C22" s="253" t="str">
        <f t="shared" si="1"/>
        <v/>
      </c>
      <c r="D22" s="255"/>
      <c r="E22" s="252"/>
      <c r="F22" s="252"/>
    </row>
    <row r="23" spans="1:6" ht="30" customHeight="1">
      <c r="A23" s="252" t="str">
        <f t="shared" si="0"/>
        <v/>
      </c>
      <c r="B23" s="254">
        <f t="shared" si="2"/>
        <v>44799</v>
      </c>
      <c r="C23" s="253" t="str">
        <f t="shared" si="1"/>
        <v/>
      </c>
      <c r="D23" s="255"/>
      <c r="E23" s="252"/>
      <c r="F23" s="252"/>
    </row>
    <row r="24" spans="1:6" ht="30" customHeight="1">
      <c r="A24" s="252" t="str">
        <f t="shared" si="0"/>
        <v/>
      </c>
      <c r="B24" s="254">
        <f t="shared" si="2"/>
        <v>44806</v>
      </c>
      <c r="C24" s="253" t="str">
        <f t="shared" si="1"/>
        <v/>
      </c>
      <c r="D24" s="255"/>
      <c r="E24" s="252"/>
      <c r="F24" s="252"/>
    </row>
    <row r="25" spans="1:6" ht="30" customHeight="1">
      <c r="A25" s="252" t="str">
        <f t="shared" si="0"/>
        <v/>
      </c>
      <c r="B25" s="254">
        <f t="shared" si="2"/>
        <v>44813</v>
      </c>
      <c r="C25" s="253" t="str">
        <f t="shared" si="1"/>
        <v/>
      </c>
      <c r="D25" s="255"/>
      <c r="E25" s="252"/>
      <c r="F25" s="252"/>
    </row>
    <row r="26" spans="1:6" ht="30" customHeight="1">
      <c r="A26" s="252" t="str">
        <f t="shared" si="0"/>
        <v/>
      </c>
      <c r="B26" s="254">
        <f t="shared" si="2"/>
        <v>44820</v>
      </c>
      <c r="C26" s="253" t="str">
        <f t="shared" si="1"/>
        <v/>
      </c>
      <c r="D26" s="255"/>
      <c r="E26" s="252"/>
      <c r="F26" s="252"/>
    </row>
    <row r="27" spans="1:6" ht="15">
      <c r="A27" s="69"/>
      <c r="B27" s="70"/>
      <c r="C27" s="70"/>
      <c r="E27" s="67"/>
    </row>
    <row r="28" spans="1:6" ht="15">
      <c r="A28" s="69"/>
      <c r="B28" s="70"/>
      <c r="C28" s="70"/>
      <c r="E28" s="67"/>
    </row>
    <row r="29" spans="1:6" ht="15">
      <c r="A29" s="69"/>
      <c r="C29" s="70"/>
      <c r="E29" s="67"/>
    </row>
    <row r="30" spans="1:6" ht="15">
      <c r="A30" s="69"/>
      <c r="B30" s="70"/>
      <c r="C30" s="70"/>
      <c r="E30" s="67"/>
    </row>
    <row r="31" spans="1:6" ht="15">
      <c r="A31" s="69"/>
      <c r="B31" s="70"/>
      <c r="C31" s="70"/>
      <c r="E31" s="67"/>
    </row>
    <row r="32" spans="1:6" ht="15">
      <c r="A32" s="69"/>
      <c r="B32" s="70"/>
      <c r="C32" s="70"/>
      <c r="E32" s="67"/>
    </row>
    <row r="33" spans="1:5" ht="15.75">
      <c r="A33" s="257" t="s">
        <v>125</v>
      </c>
      <c r="B33" s="258" t="s">
        <v>122</v>
      </c>
      <c r="C33" s="256"/>
      <c r="E33" s="67"/>
    </row>
    <row r="34" spans="1:5" ht="15">
      <c r="A34" s="259" t="s">
        <v>126</v>
      </c>
      <c r="B34" s="254">
        <v>44693</v>
      </c>
      <c r="C34" s="71"/>
      <c r="E34" s="67"/>
    </row>
    <row r="35" spans="1:5" ht="15">
      <c r="A35" s="259" t="s">
        <v>67</v>
      </c>
      <c r="B35" s="254">
        <f t="shared" ref="B35:B44" si="3">WORKDAY(B34,10,Holidays)</f>
        <v>44707</v>
      </c>
      <c r="C35" s="71"/>
      <c r="E35" s="67"/>
    </row>
    <row r="36" spans="1:5" ht="15">
      <c r="A36" s="259" t="s">
        <v>67</v>
      </c>
      <c r="B36" s="254">
        <f t="shared" si="3"/>
        <v>44721</v>
      </c>
      <c r="C36" s="71"/>
    </row>
    <row r="37" spans="1:5" ht="15">
      <c r="A37" s="259" t="s">
        <v>73</v>
      </c>
      <c r="B37" s="254">
        <f t="shared" si="3"/>
        <v>44735</v>
      </c>
      <c r="C37" s="71"/>
    </row>
    <row r="38" spans="1:5" ht="15">
      <c r="A38" s="259" t="s">
        <v>78</v>
      </c>
      <c r="B38" s="254">
        <f t="shared" si="3"/>
        <v>44749</v>
      </c>
      <c r="C38" s="71"/>
    </row>
    <row r="39" spans="1:5" ht="15">
      <c r="A39" s="259" t="s">
        <v>78</v>
      </c>
      <c r="B39" s="254">
        <f t="shared" si="3"/>
        <v>44763</v>
      </c>
      <c r="C39" s="71"/>
    </row>
    <row r="40" spans="1:5" ht="15">
      <c r="A40" s="259" t="s">
        <v>15</v>
      </c>
      <c r="B40" s="254">
        <f t="shared" si="3"/>
        <v>44777</v>
      </c>
      <c r="C40" s="71"/>
    </row>
    <row r="41" spans="1:5" ht="15">
      <c r="A41" s="259" t="s">
        <v>15</v>
      </c>
      <c r="B41" s="254">
        <f t="shared" si="3"/>
        <v>44791</v>
      </c>
      <c r="C41" s="71"/>
    </row>
    <row r="42" spans="1:5" ht="15">
      <c r="A42" s="259" t="s">
        <v>15</v>
      </c>
      <c r="B42" s="254">
        <f t="shared" si="3"/>
        <v>44805</v>
      </c>
      <c r="C42" s="71"/>
    </row>
    <row r="43" spans="1:5" ht="15">
      <c r="A43" s="259" t="s">
        <v>15</v>
      </c>
      <c r="B43" s="254">
        <f t="shared" si="3"/>
        <v>44819</v>
      </c>
      <c r="C43" s="71"/>
    </row>
    <row r="44" spans="1:5" ht="15">
      <c r="A44" s="259" t="s">
        <v>15</v>
      </c>
      <c r="B44" s="254">
        <f t="shared" si="3"/>
        <v>44833</v>
      </c>
      <c r="C44" s="71"/>
    </row>
    <row r="45" spans="1:5" ht="15">
      <c r="A45" s="259"/>
      <c r="B45" s="254"/>
      <c r="C45" s="71"/>
    </row>
    <row r="46" spans="1:5" ht="15">
      <c r="B46" s="55"/>
      <c r="C46" s="71"/>
    </row>
    <row r="47" spans="1:5" ht="15">
      <c r="B47" s="55"/>
      <c r="C47" s="71"/>
    </row>
    <row r="48" spans="1:5" ht="15">
      <c r="B48" s="55"/>
      <c r="C48" s="71"/>
    </row>
  </sheetData>
  <phoneticPr fontId="59" type="noConversion"/>
  <conditionalFormatting sqref="B5:C26 A27:C28 A29 C29 A30:C32 B34:C35 B34:B45 C36">
    <cfRule type="expression" dxfId="87" priority="5" stopIfTrue="1">
      <formula>$L5="Overdue"</formula>
    </cfRule>
    <cfRule type="expression" dxfId="86" priority="6" stopIfTrue="1">
      <formula>$L5="Due Soon"</formula>
    </cfRule>
  </conditionalFormatting>
  <conditionalFormatting sqref="C37:C48">
    <cfRule type="expression" dxfId="85" priority="70" stopIfTrue="1">
      <formula>$M37="Overdue"</formula>
    </cfRule>
    <cfRule type="expression" dxfId="84" priority="71" stopIfTrue="1">
      <formula>$M37="Due Soon"</formula>
    </cfRule>
  </conditionalFormatting>
  <pageMargins left="0.75" right="0.75" top="1" bottom="1" header="0.5" footer="0.5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78A1-7E7A-41BE-AABD-D0B5550DDE05}">
  <dimension ref="A1:G31"/>
  <sheetViews>
    <sheetView workbookViewId="0">
      <selection activeCell="I5" sqref="I5"/>
    </sheetView>
  </sheetViews>
  <sheetFormatPr defaultRowHeight="12.75"/>
  <cols>
    <col min="1" max="1" width="77" bestFit="1" customWidth="1"/>
    <col min="2" max="2" width="25" customWidth="1"/>
    <col min="3" max="3" width="18.7109375" customWidth="1"/>
    <col min="4" max="4" width="19" customWidth="1"/>
    <col min="5" max="5" width="16" customWidth="1"/>
    <col min="6" max="6" width="13.7109375" bestFit="1" customWidth="1"/>
    <col min="7" max="7" width="19.140625" customWidth="1"/>
  </cols>
  <sheetData>
    <row r="1" spans="1:7">
      <c r="A1" s="310" t="s">
        <v>127</v>
      </c>
      <c r="B1" s="311" t="s">
        <v>128</v>
      </c>
      <c r="C1" s="312" t="s">
        <v>129</v>
      </c>
      <c r="D1" s="312" t="s">
        <v>130</v>
      </c>
      <c r="E1" s="312" t="s">
        <v>131</v>
      </c>
      <c r="F1" s="312" t="s">
        <v>132</v>
      </c>
      <c r="G1" s="312" t="s">
        <v>22</v>
      </c>
    </row>
    <row r="2" spans="1:7" ht="30">
      <c r="A2" s="313" t="s">
        <v>133</v>
      </c>
      <c r="B2" s="314"/>
      <c r="C2" s="314"/>
      <c r="D2" s="314"/>
      <c r="E2" s="314"/>
      <c r="F2" s="314"/>
      <c r="G2" s="314"/>
    </row>
    <row r="3" spans="1:7">
      <c r="A3" s="315" t="s">
        <v>134</v>
      </c>
      <c r="B3" s="314"/>
      <c r="C3" s="314"/>
      <c r="D3" s="314"/>
      <c r="E3" s="314"/>
      <c r="F3" s="314"/>
      <c r="G3" s="314"/>
    </row>
    <row r="4" spans="1:7">
      <c r="A4" s="315" t="s">
        <v>135</v>
      </c>
      <c r="B4" s="314"/>
      <c r="C4" s="314"/>
      <c r="D4" s="314"/>
      <c r="E4" s="314"/>
      <c r="F4" s="314"/>
      <c r="G4" s="314"/>
    </row>
    <row r="5" spans="1:7">
      <c r="A5" s="315" t="s">
        <v>136</v>
      </c>
      <c r="B5" s="314"/>
      <c r="C5" s="314"/>
      <c r="D5" s="314"/>
      <c r="E5" s="314"/>
      <c r="F5" s="314"/>
      <c r="G5" s="314"/>
    </row>
    <row r="6" spans="1:7">
      <c r="A6" s="315" t="s">
        <v>137</v>
      </c>
      <c r="B6" s="314"/>
      <c r="C6" s="314"/>
      <c r="D6" s="314"/>
      <c r="E6" s="314"/>
      <c r="F6" s="314"/>
      <c r="G6" s="314"/>
    </row>
    <row r="7" spans="1:7">
      <c r="B7" s="314"/>
      <c r="C7" s="314"/>
      <c r="D7" s="314"/>
      <c r="E7" s="314"/>
      <c r="F7" s="314"/>
      <c r="G7" s="314"/>
    </row>
    <row r="8" spans="1:7" ht="30">
      <c r="A8" s="313" t="s">
        <v>138</v>
      </c>
      <c r="B8" s="314"/>
      <c r="C8" s="314"/>
      <c r="D8" s="314"/>
      <c r="E8" s="314"/>
      <c r="F8" s="314"/>
      <c r="G8" s="314"/>
    </row>
    <row r="9" spans="1:7">
      <c r="A9" s="315" t="s">
        <v>134</v>
      </c>
      <c r="B9" s="314"/>
      <c r="C9" s="314"/>
      <c r="D9" s="314"/>
      <c r="E9" s="314"/>
      <c r="F9" s="314"/>
      <c r="G9" s="314"/>
    </row>
    <row r="10" spans="1:7">
      <c r="A10" s="315" t="s">
        <v>135</v>
      </c>
      <c r="B10" s="314"/>
      <c r="C10" s="314"/>
      <c r="D10" s="314"/>
      <c r="E10" s="314"/>
      <c r="F10" s="314"/>
      <c r="G10" s="314"/>
    </row>
    <row r="11" spans="1:7">
      <c r="A11" s="315" t="s">
        <v>136</v>
      </c>
      <c r="B11" s="314"/>
      <c r="C11" s="314"/>
      <c r="D11" s="314"/>
      <c r="E11" s="314"/>
      <c r="F11" s="314"/>
      <c r="G11" s="314"/>
    </row>
    <row r="12" spans="1:7">
      <c r="A12" s="315" t="s">
        <v>137</v>
      </c>
      <c r="B12" s="314"/>
      <c r="C12" s="314"/>
      <c r="D12" s="314"/>
      <c r="E12" s="314"/>
      <c r="F12" s="314"/>
      <c r="G12" s="314"/>
    </row>
    <row r="13" spans="1:7">
      <c r="B13" s="314"/>
      <c r="C13" s="314"/>
      <c r="D13" s="314"/>
      <c r="E13" s="314"/>
      <c r="F13" s="314"/>
      <c r="G13" s="314"/>
    </row>
    <row r="14" spans="1:7" ht="30">
      <c r="A14" s="313" t="s">
        <v>139</v>
      </c>
      <c r="B14" s="314"/>
      <c r="C14" s="314"/>
      <c r="D14" s="314"/>
      <c r="E14" s="314"/>
      <c r="F14" s="314"/>
      <c r="G14" s="314"/>
    </row>
    <row r="15" spans="1:7">
      <c r="A15" s="315" t="s">
        <v>134</v>
      </c>
      <c r="B15" s="314"/>
      <c r="C15" s="314"/>
      <c r="D15" s="314"/>
      <c r="E15" s="314"/>
      <c r="F15" s="314"/>
      <c r="G15" s="314"/>
    </row>
    <row r="16" spans="1:7">
      <c r="A16" s="315" t="s">
        <v>135</v>
      </c>
      <c r="B16" s="314"/>
      <c r="C16" s="314"/>
      <c r="D16" s="314"/>
      <c r="E16" s="314"/>
      <c r="F16" s="314"/>
      <c r="G16" s="314"/>
    </row>
    <row r="17" spans="1:7">
      <c r="A17" s="315" t="s">
        <v>136</v>
      </c>
      <c r="B17" s="314"/>
      <c r="C17" s="314"/>
      <c r="D17" s="314"/>
      <c r="E17" s="314"/>
      <c r="F17" s="314"/>
      <c r="G17" s="314"/>
    </row>
    <row r="18" spans="1:7">
      <c r="A18" s="315" t="s">
        <v>137</v>
      </c>
      <c r="B18" s="314"/>
      <c r="C18" s="314"/>
      <c r="D18" s="314"/>
      <c r="E18" s="314"/>
      <c r="F18" s="314"/>
      <c r="G18" s="314"/>
    </row>
    <row r="19" spans="1:7">
      <c r="B19" s="314"/>
      <c r="C19" s="314"/>
      <c r="D19" s="314"/>
      <c r="E19" s="314"/>
      <c r="F19" s="314"/>
      <c r="G19" s="314"/>
    </row>
    <row r="20" spans="1:7" ht="30">
      <c r="A20" s="313" t="s">
        <v>140</v>
      </c>
      <c r="B20" s="314"/>
      <c r="C20" s="314"/>
      <c r="D20" s="314"/>
      <c r="E20" s="314"/>
      <c r="F20" s="314"/>
      <c r="G20" s="314"/>
    </row>
    <row r="21" spans="1:7">
      <c r="A21" s="315" t="s">
        <v>134</v>
      </c>
      <c r="B21" s="314"/>
      <c r="C21" s="314"/>
      <c r="D21" s="314"/>
      <c r="E21" s="314"/>
      <c r="F21" s="314"/>
      <c r="G21" s="314"/>
    </row>
    <row r="22" spans="1:7">
      <c r="A22" s="315" t="s">
        <v>135</v>
      </c>
      <c r="B22" s="314"/>
      <c r="C22" s="314"/>
      <c r="D22" s="314"/>
      <c r="E22" s="314"/>
      <c r="F22" s="314"/>
      <c r="G22" s="314"/>
    </row>
    <row r="23" spans="1:7">
      <c r="A23" s="315" t="s">
        <v>136</v>
      </c>
      <c r="B23" s="314"/>
      <c r="C23" s="314"/>
      <c r="D23" s="314"/>
      <c r="E23" s="314"/>
      <c r="F23" s="314"/>
      <c r="G23" s="314"/>
    </row>
    <row r="24" spans="1:7">
      <c r="A24" s="315" t="s">
        <v>137</v>
      </c>
      <c r="B24" s="314"/>
      <c r="C24" s="314"/>
      <c r="D24" s="314"/>
      <c r="E24" s="314"/>
      <c r="F24" s="314"/>
      <c r="G24" s="314"/>
    </row>
    <row r="25" spans="1:7">
      <c r="B25" s="314"/>
      <c r="C25" s="314"/>
      <c r="D25" s="314"/>
      <c r="E25" s="314"/>
      <c r="F25" s="314"/>
      <c r="G25" s="314"/>
    </row>
    <row r="26" spans="1:7" ht="30">
      <c r="A26" s="313" t="s">
        <v>141</v>
      </c>
      <c r="B26" s="314"/>
      <c r="C26" s="314"/>
      <c r="D26" s="314"/>
      <c r="E26" s="314"/>
      <c r="F26" s="314"/>
      <c r="G26" s="314"/>
    </row>
    <row r="27" spans="1:7">
      <c r="A27" s="315" t="s">
        <v>134</v>
      </c>
      <c r="B27" s="314"/>
      <c r="C27" s="314"/>
      <c r="D27" s="314"/>
      <c r="E27" s="314"/>
      <c r="F27" s="314"/>
      <c r="G27" s="314"/>
    </row>
    <row r="28" spans="1:7">
      <c r="A28" s="315" t="s">
        <v>135</v>
      </c>
      <c r="B28" s="314"/>
      <c r="C28" s="314"/>
      <c r="D28" s="314"/>
      <c r="E28" s="314"/>
      <c r="F28" s="314"/>
      <c r="G28" s="314"/>
    </row>
    <row r="29" spans="1:7">
      <c r="A29" s="315" t="s">
        <v>136</v>
      </c>
      <c r="B29" s="314"/>
      <c r="C29" s="314"/>
      <c r="D29" s="314"/>
      <c r="E29" s="314"/>
      <c r="F29" s="314"/>
      <c r="G29" s="314"/>
    </row>
    <row r="30" spans="1:7">
      <c r="A30" s="315" t="s">
        <v>137</v>
      </c>
      <c r="B30" s="314"/>
      <c r="C30" s="314"/>
      <c r="D30" s="314"/>
      <c r="E30" s="314"/>
      <c r="F30" s="314"/>
      <c r="G30" s="314"/>
    </row>
    <row r="31" spans="1:7">
      <c r="A31" s="316"/>
      <c r="B31" s="314"/>
      <c r="C31" s="314"/>
      <c r="D31" s="314"/>
      <c r="E31" s="314"/>
      <c r="F31" s="314"/>
      <c r="G31" s="3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D682517-C96F-4FE9-9D2D-144C31EDAA42}">
          <x14:formula1>
            <xm:f>Menus!$E$1:$E$6</xm:f>
          </x14:formula1>
          <xm:sqref>D3:D7 D9:D13 D15:D19 D21:D25 D27:D31</xm:sqref>
        </x14:dataValidation>
        <x14:dataValidation type="list" allowBlank="1" showInputMessage="1" showErrorMessage="1" xr:uid="{7A24C41B-A7BE-4827-B90F-1B589EE452DB}">
          <x14:formula1>
            <xm:f>Menus!$D$1:$D$5</xm:f>
          </x14:formula1>
          <xm:sqref>F3:F7 F9:F13 F15:F19 F21:F25 F27:F31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E4FF-09F1-4D8C-8E58-4665A92AA256}">
  <sheetPr>
    <pageSetUpPr fitToPage="1"/>
  </sheetPr>
  <dimension ref="A1:H155"/>
  <sheetViews>
    <sheetView zoomScaleNormal="100" zoomScaleSheetLayoutView="85" workbookViewId="0">
      <pane ySplit="5" topLeftCell="A6" activePane="bottomLeft" state="frozen"/>
      <selection activeCell="G17" sqref="G17"/>
      <selection pane="bottomLeft" activeCell="J3" sqref="J3"/>
    </sheetView>
  </sheetViews>
  <sheetFormatPr defaultColWidth="9.140625" defaultRowHeight="12.75" outlineLevelRow="1"/>
  <cols>
    <col min="1" max="1" width="1.28515625" style="262" customWidth="1"/>
    <col min="2" max="2" width="6.7109375" style="260" customWidth="1"/>
    <col min="3" max="3" width="89.28515625" style="261" customWidth="1"/>
    <col min="4" max="4" width="23.5703125" style="262" customWidth="1"/>
    <col min="5" max="5" width="14.7109375" style="262" customWidth="1"/>
    <col min="6" max="6" width="15.7109375" style="263" customWidth="1"/>
    <col min="7" max="7" width="25" style="262" bestFit="1" customWidth="1"/>
    <col min="8" max="8" width="35.28515625" style="262" customWidth="1"/>
    <col min="9" max="9" width="9.140625" style="262"/>
    <col min="10" max="10" width="11.5703125" style="262" bestFit="1" customWidth="1"/>
    <col min="11" max="16384" width="9.140625" style="262"/>
  </cols>
  <sheetData>
    <row r="1" spans="2:8" ht="6.75" customHeight="1" thickBot="1"/>
    <row r="2" spans="2:8" ht="35.25" customHeight="1" thickBot="1">
      <c r="B2" s="385" t="str">
        <f>Workplan!B2</f>
        <v>&lt;Type Project Name in Cell B2 of Workplan Tab (Yellow)&gt;</v>
      </c>
      <c r="C2" s="386"/>
      <c r="D2" s="386"/>
      <c r="E2" s="387"/>
      <c r="F2" s="394" t="s">
        <v>142</v>
      </c>
      <c r="G2" s="395"/>
      <c r="H2" s="396"/>
    </row>
    <row r="3" spans="2:8" s="264" customFormat="1" ht="24" customHeight="1">
      <c r="B3" s="388"/>
      <c r="C3" s="389"/>
      <c r="D3" s="389"/>
      <c r="E3" s="390"/>
      <c r="F3" s="168" t="s">
        <v>143</v>
      </c>
      <c r="G3" s="397"/>
      <c r="H3" s="398"/>
    </row>
    <row r="4" spans="2:8" s="264" customFormat="1" ht="24" customHeight="1" thickBot="1">
      <c r="B4" s="391"/>
      <c r="C4" s="392"/>
      <c r="D4" s="392"/>
      <c r="E4" s="393"/>
      <c r="F4" s="169" t="s">
        <v>144</v>
      </c>
      <c r="G4" s="399"/>
      <c r="H4" s="400"/>
    </row>
    <row r="5" spans="2:8" s="265" customFormat="1" ht="51.75" customHeight="1" thickBot="1">
      <c r="B5" s="170" t="s">
        <v>34</v>
      </c>
      <c r="C5" s="171" t="s">
        <v>145</v>
      </c>
      <c r="D5" s="171" t="s">
        <v>146</v>
      </c>
      <c r="E5" s="172" t="s">
        <v>43</v>
      </c>
      <c r="F5" s="171" t="s">
        <v>147</v>
      </c>
      <c r="G5" s="171" t="s">
        <v>24</v>
      </c>
      <c r="H5" s="173" t="s">
        <v>104</v>
      </c>
    </row>
    <row r="6" spans="2:8" s="269" customFormat="1" ht="30.6" customHeight="1">
      <c r="B6" s="266">
        <v>1</v>
      </c>
      <c r="C6" s="305" t="s">
        <v>148</v>
      </c>
      <c r="D6" s="304"/>
      <c r="E6" s="267" t="str">
        <f ca="1">IF(COUNTA($C7:$C17)=0,"TBD",IF(COUNTBLANK(OFFSET(E7,0,0,COUNTA($C7:$C17),1))&gt;0,"TBD",MAX(E7:E17)))</f>
        <v>TBD</v>
      </c>
      <c r="F6" s="267" t="str">
        <f ca="1">IF(COUNTA($C7:$C17)=0,"TBD",IF(COUNT(OFFSET(F7,0,0,COUNTA($C7:$C17),1))&gt;0,MAX(F7:F17), "TBD"))</f>
        <v>TBD</v>
      </c>
      <c r="G6" s="308" t="str">
        <f>IF(COUNTA($C7:$C17)=0,"      N/A","      "&amp;ROUND(COUNTIFS($G7:$G17,Menus!$A$6)/(COUNTA($C7:$C17)),2)*100&amp;"% Complete")</f>
        <v xml:space="preserve">      N/A</v>
      </c>
      <c r="H6" s="268"/>
    </row>
    <row r="7" spans="2:8" s="269" customFormat="1" ht="30.6" hidden="1" customHeight="1" outlineLevel="1">
      <c r="B7" s="192" t="s">
        <v>149</v>
      </c>
      <c r="C7" s="193"/>
      <c r="D7" s="194"/>
      <c r="E7" s="195"/>
      <c r="F7" s="195"/>
      <c r="G7" s="197"/>
      <c r="H7" s="198"/>
    </row>
    <row r="8" spans="2:8" s="269" customFormat="1" ht="30.6" hidden="1" customHeight="1" outlineLevel="1">
      <c r="B8" s="192" t="s">
        <v>150</v>
      </c>
      <c r="C8" s="193"/>
      <c r="D8" s="194"/>
      <c r="E8" s="195"/>
      <c r="F8" s="195"/>
      <c r="G8" s="197"/>
      <c r="H8" s="198"/>
    </row>
    <row r="9" spans="2:8" s="269" customFormat="1" ht="30.6" hidden="1" customHeight="1" outlineLevel="1">
      <c r="B9" s="192" t="s">
        <v>151</v>
      </c>
      <c r="C9" s="193"/>
      <c r="D9" s="194"/>
      <c r="E9" s="195"/>
      <c r="F9" s="195"/>
      <c r="G9" s="197"/>
      <c r="H9" s="198"/>
    </row>
    <row r="10" spans="2:8" s="269" customFormat="1" ht="30.6" hidden="1" customHeight="1" outlineLevel="1">
      <c r="B10" s="192" t="s">
        <v>152</v>
      </c>
      <c r="C10" s="193"/>
      <c r="D10" s="194"/>
      <c r="E10" s="195"/>
      <c r="F10" s="195"/>
      <c r="G10" s="197"/>
      <c r="H10" s="198"/>
    </row>
    <row r="11" spans="2:8" s="269" customFormat="1" ht="30.6" hidden="1" customHeight="1" outlineLevel="1">
      <c r="B11" s="192" t="s">
        <v>153</v>
      </c>
      <c r="C11" s="193"/>
      <c r="D11" s="194"/>
      <c r="E11" s="195"/>
      <c r="F11" s="195"/>
      <c r="G11" s="197"/>
      <c r="H11" s="198"/>
    </row>
    <row r="12" spans="2:8" s="269" customFormat="1" ht="30.6" hidden="1" customHeight="1" outlineLevel="1">
      <c r="B12" s="192" t="s">
        <v>154</v>
      </c>
      <c r="C12" s="193"/>
      <c r="D12" s="194"/>
      <c r="E12" s="195"/>
      <c r="F12" s="195"/>
      <c r="G12" s="197"/>
      <c r="H12" s="198"/>
    </row>
    <row r="13" spans="2:8" s="269" customFormat="1" ht="30.6" hidden="1" customHeight="1" outlineLevel="1">
      <c r="B13" s="192" t="s">
        <v>155</v>
      </c>
      <c r="C13" s="193"/>
      <c r="D13" s="194"/>
      <c r="E13" s="195"/>
      <c r="F13" s="195"/>
      <c r="G13" s="197"/>
      <c r="H13" s="198"/>
    </row>
    <row r="14" spans="2:8" s="269" customFormat="1" ht="30.6" hidden="1" customHeight="1" outlineLevel="1">
      <c r="B14" s="192" t="s">
        <v>156</v>
      </c>
      <c r="C14" s="193"/>
      <c r="D14" s="194"/>
      <c r="E14" s="195"/>
      <c r="F14" s="195"/>
      <c r="G14" s="197"/>
      <c r="H14" s="198"/>
    </row>
    <row r="15" spans="2:8" s="269" customFormat="1" ht="30.6" hidden="1" customHeight="1" outlineLevel="1">
      <c r="B15" s="192" t="s">
        <v>157</v>
      </c>
      <c r="C15" s="193"/>
      <c r="D15" s="194"/>
      <c r="E15" s="195"/>
      <c r="F15" s="195"/>
      <c r="G15" s="197"/>
      <c r="H15" s="198"/>
    </row>
    <row r="16" spans="2:8" s="269" customFormat="1" ht="30.6" hidden="1" customHeight="1" outlineLevel="1">
      <c r="B16" s="192" t="s">
        <v>158</v>
      </c>
      <c r="C16" s="193"/>
      <c r="D16" s="194"/>
      <c r="E16" s="195"/>
      <c r="F16" s="195"/>
      <c r="G16" s="197"/>
      <c r="H16" s="198"/>
    </row>
    <row r="17" spans="2:8" s="269" customFormat="1" ht="30.6" customHeight="1" collapsed="1">
      <c r="B17" s="192"/>
      <c r="C17" s="193"/>
      <c r="D17" s="194"/>
      <c r="E17" s="195"/>
      <c r="F17" s="195"/>
      <c r="G17" s="197"/>
      <c r="H17" s="198"/>
    </row>
    <row r="18" spans="2:8" s="269" customFormat="1" ht="30.6" customHeight="1">
      <c r="B18" s="192">
        <v>2</v>
      </c>
      <c r="C18" s="305" t="s">
        <v>159</v>
      </c>
      <c r="D18" s="194"/>
      <c r="E18" s="271" t="str">
        <f ca="1">IF(COUNTA($C19:$C29)=0,"TBD",IF(COUNTBLANK(OFFSET(E19,0,0,COUNTA($C19:$C29),1))&gt;0,"TBD",MAX(E19:E29)))</f>
        <v>TBD</v>
      </c>
      <c r="F18" s="271" t="str">
        <f ca="1">IF(COUNTA($C19:$C29)=0,"TBD",IF(COUNT(OFFSET(F19,0,0,COUNTA($C19:$C29),1))&gt;0,MAX(F19:F29), "TBD"))</f>
        <v>TBD</v>
      </c>
      <c r="G18" s="309" t="str">
        <f>IF(COUNTA($C19:$C29)=0,"      N/A","      "&amp;ROUND(COUNTIFS($G19:$G29,Menus!$A$6)/(COUNTA($C19:$C29)),2)*100&amp;"% Complete")</f>
        <v xml:space="preserve">      N/A</v>
      </c>
      <c r="H18" s="270"/>
    </row>
    <row r="19" spans="2:8" s="269" customFormat="1" ht="30.6" hidden="1" customHeight="1" outlineLevel="1">
      <c r="B19" s="192" t="s">
        <v>160</v>
      </c>
      <c r="C19" s="193"/>
      <c r="D19" s="194"/>
      <c r="E19" s="195"/>
      <c r="F19" s="195"/>
      <c r="G19" s="197"/>
      <c r="H19" s="198"/>
    </row>
    <row r="20" spans="2:8" s="269" customFormat="1" ht="30.6" hidden="1" customHeight="1" outlineLevel="1">
      <c r="B20" s="192" t="s">
        <v>161</v>
      </c>
      <c r="C20" s="193"/>
      <c r="D20" s="194"/>
      <c r="E20" s="195"/>
      <c r="F20" s="195"/>
      <c r="G20" s="197"/>
      <c r="H20" s="198"/>
    </row>
    <row r="21" spans="2:8" s="269" customFormat="1" ht="30.6" hidden="1" customHeight="1" outlineLevel="1">
      <c r="B21" s="192" t="s">
        <v>162</v>
      </c>
      <c r="C21" s="193"/>
      <c r="D21" s="194"/>
      <c r="E21" s="195"/>
      <c r="F21" s="195"/>
      <c r="G21" s="197"/>
      <c r="H21" s="198"/>
    </row>
    <row r="22" spans="2:8" s="269" customFormat="1" ht="30.6" hidden="1" customHeight="1" outlineLevel="1">
      <c r="B22" s="192" t="s">
        <v>163</v>
      </c>
      <c r="C22" s="193"/>
      <c r="D22" s="194"/>
      <c r="E22" s="195"/>
      <c r="F22" s="195"/>
      <c r="G22" s="197"/>
      <c r="H22" s="198"/>
    </row>
    <row r="23" spans="2:8" s="269" customFormat="1" ht="30.6" hidden="1" customHeight="1" outlineLevel="1">
      <c r="B23" s="192" t="s">
        <v>164</v>
      </c>
      <c r="C23" s="193"/>
      <c r="D23" s="194"/>
      <c r="E23" s="195"/>
      <c r="F23" s="195"/>
      <c r="G23" s="197"/>
      <c r="H23" s="198"/>
    </row>
    <row r="24" spans="2:8" s="269" customFormat="1" ht="30.6" hidden="1" customHeight="1" outlineLevel="1">
      <c r="B24" s="192" t="s">
        <v>165</v>
      </c>
      <c r="C24" s="193"/>
      <c r="D24" s="194"/>
      <c r="E24" s="195"/>
      <c r="F24" s="195"/>
      <c r="G24" s="197"/>
      <c r="H24" s="198"/>
    </row>
    <row r="25" spans="2:8" s="269" customFormat="1" ht="30.6" hidden="1" customHeight="1" outlineLevel="1">
      <c r="B25" s="192" t="s">
        <v>166</v>
      </c>
      <c r="C25" s="193"/>
      <c r="D25" s="194"/>
      <c r="E25" s="195"/>
      <c r="F25" s="195"/>
      <c r="G25" s="197"/>
      <c r="H25" s="198"/>
    </row>
    <row r="26" spans="2:8" s="269" customFormat="1" ht="30.6" hidden="1" customHeight="1" outlineLevel="1">
      <c r="B26" s="192" t="s">
        <v>167</v>
      </c>
      <c r="C26" s="193"/>
      <c r="D26" s="194"/>
      <c r="E26" s="195"/>
      <c r="F26" s="195"/>
      <c r="G26" s="197"/>
      <c r="H26" s="198"/>
    </row>
    <row r="27" spans="2:8" s="269" customFormat="1" ht="30.6" hidden="1" customHeight="1" outlineLevel="1">
      <c r="B27" s="192" t="s">
        <v>168</v>
      </c>
      <c r="C27" s="193"/>
      <c r="D27" s="194"/>
      <c r="E27" s="195"/>
      <c r="F27" s="195"/>
      <c r="G27" s="197"/>
      <c r="H27" s="198"/>
    </row>
    <row r="28" spans="2:8" s="269" customFormat="1" ht="30.6" hidden="1" customHeight="1" outlineLevel="1">
      <c r="B28" s="192" t="s">
        <v>169</v>
      </c>
      <c r="C28" s="193"/>
      <c r="D28" s="194"/>
      <c r="E28" s="195"/>
      <c r="F28" s="195"/>
      <c r="G28" s="197"/>
      <c r="H28" s="198"/>
    </row>
    <row r="29" spans="2:8" s="269" customFormat="1" ht="30.6" customHeight="1" collapsed="1">
      <c r="B29" s="192"/>
      <c r="C29" s="193"/>
      <c r="D29" s="194"/>
      <c r="E29" s="195"/>
      <c r="F29" s="195"/>
      <c r="G29" s="197"/>
      <c r="H29" s="198"/>
    </row>
    <row r="30" spans="2:8" s="269" customFormat="1" ht="30.6" customHeight="1">
      <c r="B30" s="192">
        <v>3</v>
      </c>
      <c r="C30" s="305" t="s">
        <v>170</v>
      </c>
      <c r="D30" s="194"/>
      <c r="E30" s="271" t="str">
        <f ca="1">IF(COUNTA($C31:$C41)=0,"TBD",IF(COUNTBLANK(OFFSET(E31,0,0,COUNTA($C31:$C41),1))&gt;0,"TBD",MAX(E31:E41)))</f>
        <v>TBD</v>
      </c>
      <c r="F30" s="271" t="str">
        <f ca="1">IF(COUNTA($C31:$C41)=0,"TBD",IF(COUNT(OFFSET(F31,0,0,COUNTA($C31:$C41),1))&gt;0,MAX(F31:F41), "TBD"))</f>
        <v>TBD</v>
      </c>
      <c r="G30" s="309" t="str">
        <f>IF(COUNTA($C31:$C41)=0,"      N/A","      "&amp;ROUND(COUNTIFS($G31:$G41,Menus!$A$6)/(COUNTA($C31:$C41)),2)*100&amp;"% Complete")</f>
        <v xml:space="preserve">      N/A</v>
      </c>
      <c r="H30" s="270"/>
    </row>
    <row r="31" spans="2:8" s="269" customFormat="1" ht="30.6" hidden="1" customHeight="1" outlineLevel="1">
      <c r="B31" s="192" t="s">
        <v>171</v>
      </c>
      <c r="C31" s="193"/>
      <c r="D31" s="194"/>
      <c r="E31" s="195"/>
      <c r="F31" s="195"/>
      <c r="G31" s="197"/>
      <c r="H31" s="198"/>
    </row>
    <row r="32" spans="2:8" s="269" customFormat="1" ht="30.6" hidden="1" customHeight="1" outlineLevel="1">
      <c r="B32" s="192" t="s">
        <v>172</v>
      </c>
      <c r="C32" s="193"/>
      <c r="D32" s="194"/>
      <c r="E32" s="195"/>
      <c r="F32" s="195"/>
      <c r="G32" s="197"/>
      <c r="H32" s="198"/>
    </row>
    <row r="33" spans="2:8" s="269" customFormat="1" ht="30.6" hidden="1" customHeight="1" outlineLevel="1">
      <c r="B33" s="272" t="s">
        <v>173</v>
      </c>
      <c r="C33" s="193"/>
      <c r="D33" s="194"/>
      <c r="E33" s="195"/>
      <c r="F33" s="195"/>
      <c r="G33" s="197"/>
      <c r="H33" s="198"/>
    </row>
    <row r="34" spans="2:8" s="269" customFormat="1" ht="30.6" hidden="1" customHeight="1" outlineLevel="1">
      <c r="B34" s="192" t="s">
        <v>174</v>
      </c>
      <c r="C34" s="193"/>
      <c r="D34" s="194"/>
      <c r="E34" s="195"/>
      <c r="F34" s="195"/>
      <c r="G34" s="197"/>
      <c r="H34" s="198"/>
    </row>
    <row r="35" spans="2:8" s="269" customFormat="1" ht="30.6" hidden="1" customHeight="1" outlineLevel="1">
      <c r="B35" s="192" t="s">
        <v>175</v>
      </c>
      <c r="C35" s="193"/>
      <c r="D35" s="194"/>
      <c r="E35" s="195"/>
      <c r="F35" s="195"/>
      <c r="G35" s="197"/>
      <c r="H35" s="198"/>
    </row>
    <row r="36" spans="2:8" s="269" customFormat="1" ht="30.6" hidden="1" customHeight="1" outlineLevel="1">
      <c r="B36" s="192" t="s">
        <v>176</v>
      </c>
      <c r="C36" s="193"/>
      <c r="D36" s="194"/>
      <c r="E36" s="195"/>
      <c r="F36" s="195"/>
      <c r="G36" s="197"/>
      <c r="H36" s="198"/>
    </row>
    <row r="37" spans="2:8" s="269" customFormat="1" ht="30.6" hidden="1" customHeight="1" outlineLevel="1">
      <c r="B37" s="192" t="s">
        <v>177</v>
      </c>
      <c r="C37" s="193"/>
      <c r="D37" s="194"/>
      <c r="E37" s="195"/>
      <c r="F37" s="195"/>
      <c r="G37" s="197"/>
      <c r="H37" s="198"/>
    </row>
    <row r="38" spans="2:8" s="269" customFormat="1" ht="30.6" hidden="1" customHeight="1" outlineLevel="1">
      <c r="B38" s="192" t="s">
        <v>178</v>
      </c>
      <c r="C38" s="193"/>
      <c r="D38" s="194"/>
      <c r="E38" s="195"/>
      <c r="F38" s="195"/>
      <c r="G38" s="197"/>
      <c r="H38" s="198"/>
    </row>
    <row r="39" spans="2:8" s="269" customFormat="1" ht="30.6" hidden="1" customHeight="1" outlineLevel="1">
      <c r="B39" s="192" t="s">
        <v>179</v>
      </c>
      <c r="C39" s="193"/>
      <c r="D39" s="194"/>
      <c r="E39" s="195"/>
      <c r="F39" s="195"/>
      <c r="G39" s="197"/>
      <c r="H39" s="198"/>
    </row>
    <row r="40" spans="2:8" s="269" customFormat="1" ht="30.6" hidden="1" customHeight="1" outlineLevel="1">
      <c r="B40" s="192" t="s">
        <v>180</v>
      </c>
      <c r="C40" s="193"/>
      <c r="D40" s="194"/>
      <c r="E40" s="195"/>
      <c r="F40" s="195"/>
      <c r="G40" s="197"/>
      <c r="H40" s="198"/>
    </row>
    <row r="41" spans="2:8" s="269" customFormat="1" ht="30.6" customHeight="1" collapsed="1">
      <c r="B41" s="192"/>
      <c r="C41" s="193"/>
      <c r="D41" s="194"/>
      <c r="E41" s="195"/>
      <c r="F41" s="195"/>
      <c r="G41" s="197"/>
      <c r="H41" s="198"/>
    </row>
    <row r="42" spans="2:8" s="269" customFormat="1" ht="30.6" customHeight="1">
      <c r="B42" s="192">
        <v>4</v>
      </c>
      <c r="C42" s="305" t="s">
        <v>181</v>
      </c>
      <c r="D42" s="194"/>
      <c r="E42" s="271" t="str">
        <f ca="1">IF(COUNTA($C43:$C53)=0,"TBD",IF(COUNTBLANK(OFFSET(E43,0,0,COUNTA($C43:$C53),1))&gt;0,"TBD",MAX(E43:E53)))</f>
        <v>TBD</v>
      </c>
      <c r="F42" s="271" t="str">
        <f ca="1">IF(COUNTA($C43:$C53)=0,"TBD",IF(COUNT(OFFSET(F43,0,0,COUNTA($C43:$C53),1))&gt;0,MAX(F43:F53), "TBD"))</f>
        <v>TBD</v>
      </c>
      <c r="G42" s="309" t="str">
        <f>IF(COUNTA($C43:$C53)=0,"      N/A","      "&amp;ROUND(COUNTIFS($G43:$G53,Menus!$A$6)/(COUNTA($C43:$C53)),2)*100&amp;"% Complete")</f>
        <v xml:space="preserve">      N/A</v>
      </c>
      <c r="H42" s="270"/>
    </row>
    <row r="43" spans="2:8" s="269" customFormat="1" ht="30.6" hidden="1" customHeight="1" outlineLevel="1">
      <c r="B43" s="192" t="s">
        <v>182</v>
      </c>
      <c r="C43" s="193"/>
      <c r="D43" s="194"/>
      <c r="E43" s="195"/>
      <c r="F43" s="195"/>
      <c r="G43" s="197"/>
      <c r="H43" s="198"/>
    </row>
    <row r="44" spans="2:8" s="269" customFormat="1" ht="30.6" hidden="1" customHeight="1" outlineLevel="1">
      <c r="B44" s="192" t="s">
        <v>183</v>
      </c>
      <c r="C44" s="193"/>
      <c r="D44" s="194"/>
      <c r="E44" s="195"/>
      <c r="F44" s="195"/>
      <c r="G44" s="197"/>
      <c r="H44" s="198"/>
    </row>
    <row r="45" spans="2:8" s="269" customFormat="1" ht="30.6" hidden="1" customHeight="1" outlineLevel="1">
      <c r="B45" s="192" t="s">
        <v>184</v>
      </c>
      <c r="C45" s="193"/>
      <c r="D45" s="194"/>
      <c r="E45" s="195"/>
      <c r="F45" s="195"/>
      <c r="G45" s="197"/>
      <c r="H45" s="198"/>
    </row>
    <row r="46" spans="2:8" s="269" customFormat="1" ht="30.6" hidden="1" customHeight="1" outlineLevel="1">
      <c r="B46" s="192" t="s">
        <v>185</v>
      </c>
      <c r="C46" s="193"/>
      <c r="D46" s="194"/>
      <c r="E46" s="195"/>
      <c r="F46" s="195"/>
      <c r="G46" s="197"/>
      <c r="H46" s="198"/>
    </row>
    <row r="47" spans="2:8" s="269" customFormat="1" ht="30.6" hidden="1" customHeight="1" outlineLevel="1">
      <c r="B47" s="192" t="s">
        <v>186</v>
      </c>
      <c r="C47" s="193"/>
      <c r="D47" s="194"/>
      <c r="E47" s="195"/>
      <c r="F47" s="195"/>
      <c r="G47" s="197"/>
      <c r="H47" s="198"/>
    </row>
    <row r="48" spans="2:8" s="269" customFormat="1" ht="30.6" hidden="1" customHeight="1" outlineLevel="1">
      <c r="B48" s="192" t="s">
        <v>187</v>
      </c>
      <c r="C48" s="193"/>
      <c r="D48" s="194"/>
      <c r="E48" s="195"/>
      <c r="F48" s="195"/>
      <c r="G48" s="197"/>
      <c r="H48" s="198"/>
    </row>
    <row r="49" spans="2:8" s="269" customFormat="1" ht="30.6" hidden="1" customHeight="1" outlineLevel="1">
      <c r="B49" s="192" t="s">
        <v>188</v>
      </c>
      <c r="C49" s="193"/>
      <c r="D49" s="194"/>
      <c r="E49" s="195"/>
      <c r="F49" s="195"/>
      <c r="G49" s="197"/>
      <c r="H49" s="198"/>
    </row>
    <row r="50" spans="2:8" s="269" customFormat="1" ht="30.6" hidden="1" customHeight="1" outlineLevel="1">
      <c r="B50" s="192" t="s">
        <v>189</v>
      </c>
      <c r="C50" s="193"/>
      <c r="D50" s="194"/>
      <c r="E50" s="195"/>
      <c r="F50" s="195"/>
      <c r="G50" s="197"/>
      <c r="H50" s="198"/>
    </row>
    <row r="51" spans="2:8" s="269" customFormat="1" ht="30.6" hidden="1" customHeight="1" outlineLevel="1">
      <c r="B51" s="192" t="s">
        <v>190</v>
      </c>
      <c r="C51" s="193"/>
      <c r="D51" s="194"/>
      <c r="E51" s="195"/>
      <c r="F51" s="195"/>
      <c r="G51" s="197"/>
      <c r="H51" s="198"/>
    </row>
    <row r="52" spans="2:8" s="269" customFormat="1" ht="30.6" hidden="1" customHeight="1" outlineLevel="1">
      <c r="B52" s="192" t="s">
        <v>191</v>
      </c>
      <c r="C52" s="193"/>
      <c r="D52" s="194"/>
      <c r="E52" s="195"/>
      <c r="F52" s="195"/>
      <c r="G52" s="197"/>
      <c r="H52" s="198"/>
    </row>
    <row r="53" spans="2:8" s="269" customFormat="1" ht="30.6" customHeight="1" collapsed="1">
      <c r="B53" s="192"/>
      <c r="C53" s="193"/>
      <c r="D53" s="194"/>
      <c r="E53" s="195"/>
      <c r="F53" s="195"/>
      <c r="G53" s="197"/>
      <c r="H53" s="198"/>
    </row>
    <row r="54" spans="2:8" s="269" customFormat="1" ht="30.6" customHeight="1">
      <c r="B54" s="192">
        <v>5</v>
      </c>
      <c r="C54" s="305" t="s">
        <v>192</v>
      </c>
      <c r="D54" s="194"/>
      <c r="E54" s="271" t="str">
        <f ca="1">IF(COUNTA($C55:$C65)=0,"TBD",IF(COUNTBLANK(OFFSET(E55,0,0,COUNTA($C55:$C65),1))&gt;0,"TBD",MAX(E55:E65)))</f>
        <v>TBD</v>
      </c>
      <c r="F54" s="271" t="str">
        <f ca="1">IF(COUNTA($C55:$C65)=0,"TBD",IF(COUNT(OFFSET(F55,0,0,COUNTA($C55:$C65),1))&gt;0,MAX(F55:F65), "TBD"))</f>
        <v>TBD</v>
      </c>
      <c r="G54" s="309" t="str">
        <f>IF(COUNTA($C55:$C65)=0,"      N/A","      "&amp;ROUND(COUNTIFS($G55:$G65,Menus!$A$6)/(COUNTA($C55:$C65)),2)*100&amp;"% Complete")</f>
        <v xml:space="preserve">      N/A</v>
      </c>
      <c r="H54" s="270"/>
    </row>
    <row r="55" spans="2:8" s="269" customFormat="1" ht="30.6" hidden="1" customHeight="1" outlineLevel="1">
      <c r="B55" s="192" t="s">
        <v>193</v>
      </c>
      <c r="C55" s="193"/>
      <c r="D55" s="194"/>
      <c r="E55" s="195"/>
      <c r="F55" s="195"/>
      <c r="G55" s="197"/>
      <c r="H55" s="198"/>
    </row>
    <row r="56" spans="2:8" s="269" customFormat="1" ht="30.6" hidden="1" customHeight="1" outlineLevel="1">
      <c r="B56" s="192" t="s">
        <v>194</v>
      </c>
      <c r="C56" s="193"/>
      <c r="D56" s="194"/>
      <c r="E56" s="195"/>
      <c r="F56" s="195"/>
      <c r="G56" s="197"/>
      <c r="H56" s="198"/>
    </row>
    <row r="57" spans="2:8" s="269" customFormat="1" ht="30.6" hidden="1" customHeight="1" outlineLevel="1">
      <c r="B57" s="192" t="s">
        <v>195</v>
      </c>
      <c r="C57" s="193"/>
      <c r="D57" s="194"/>
      <c r="E57" s="195"/>
      <c r="F57" s="195"/>
      <c r="G57" s="197"/>
      <c r="H57" s="198"/>
    </row>
    <row r="58" spans="2:8" s="269" customFormat="1" ht="30.6" hidden="1" customHeight="1" outlineLevel="1">
      <c r="B58" s="192" t="s">
        <v>196</v>
      </c>
      <c r="C58" s="193"/>
      <c r="D58" s="194"/>
      <c r="E58" s="195"/>
      <c r="F58" s="195"/>
      <c r="G58" s="197"/>
      <c r="H58" s="198"/>
    </row>
    <row r="59" spans="2:8" s="269" customFormat="1" ht="30.6" hidden="1" customHeight="1" outlineLevel="1">
      <c r="B59" s="192" t="s">
        <v>197</v>
      </c>
      <c r="C59" s="193"/>
      <c r="D59" s="194"/>
      <c r="E59" s="195"/>
      <c r="F59" s="195"/>
      <c r="G59" s="197"/>
      <c r="H59" s="198"/>
    </row>
    <row r="60" spans="2:8" s="269" customFormat="1" ht="30.6" hidden="1" customHeight="1" outlineLevel="1">
      <c r="B60" s="192" t="s">
        <v>198</v>
      </c>
      <c r="C60" s="193"/>
      <c r="D60" s="194"/>
      <c r="E60" s="195"/>
      <c r="F60" s="195"/>
      <c r="G60" s="197"/>
      <c r="H60" s="198"/>
    </row>
    <row r="61" spans="2:8" s="269" customFormat="1" ht="30.6" hidden="1" customHeight="1" outlineLevel="1">
      <c r="B61" s="192" t="s">
        <v>199</v>
      </c>
      <c r="C61" s="193"/>
      <c r="D61" s="194"/>
      <c r="E61" s="195"/>
      <c r="F61" s="195"/>
      <c r="G61" s="197"/>
      <c r="H61" s="198"/>
    </row>
    <row r="62" spans="2:8" s="269" customFormat="1" ht="30.6" hidden="1" customHeight="1" outlineLevel="1">
      <c r="B62" s="192" t="s">
        <v>200</v>
      </c>
      <c r="C62" s="193"/>
      <c r="D62" s="194"/>
      <c r="E62" s="195"/>
      <c r="F62" s="195"/>
      <c r="G62" s="197"/>
      <c r="H62" s="198"/>
    </row>
    <row r="63" spans="2:8" s="269" customFormat="1" ht="30.6" hidden="1" customHeight="1" outlineLevel="1">
      <c r="B63" s="192" t="s">
        <v>201</v>
      </c>
      <c r="C63" s="193"/>
      <c r="D63" s="194"/>
      <c r="E63" s="195"/>
      <c r="F63" s="195"/>
      <c r="G63" s="197"/>
      <c r="H63" s="198"/>
    </row>
    <row r="64" spans="2:8" s="269" customFormat="1" ht="30.6" hidden="1" customHeight="1" outlineLevel="1">
      <c r="B64" s="192" t="s">
        <v>202</v>
      </c>
      <c r="C64" s="193"/>
      <c r="D64" s="194"/>
      <c r="E64" s="195"/>
      <c r="F64" s="195"/>
      <c r="G64" s="197"/>
      <c r="H64" s="198"/>
    </row>
    <row r="65" spans="1:8" s="269" customFormat="1" ht="30.6" customHeight="1" collapsed="1">
      <c r="B65" s="192"/>
      <c r="C65" s="193"/>
      <c r="D65" s="194"/>
      <c r="E65" s="195"/>
      <c r="F65" s="195"/>
      <c r="G65" s="197"/>
      <c r="H65" s="198"/>
    </row>
    <row r="66" spans="1:8" s="269" customFormat="1" ht="30.6" customHeight="1">
      <c r="B66" s="192">
        <v>6</v>
      </c>
      <c r="C66" s="305" t="s">
        <v>203</v>
      </c>
      <c r="D66" s="194"/>
      <c r="E66" s="271" t="str">
        <f ca="1">IF(COUNTA($C67:$C77)=0,"TBD",IF(COUNTBLANK(OFFSET(E67,0,0,COUNTA($C67:$C77),1))&gt;0,"TBD",MAX(E67:E77)))</f>
        <v>TBD</v>
      </c>
      <c r="F66" s="271" t="str">
        <f ca="1">IF(COUNTA($C67:$C77)=0,"TBD",IF(COUNT(OFFSET(F67,0,0,COUNTA($C67:$C77),1))&gt;0,MAX(F67:F77), "TBD"))</f>
        <v>TBD</v>
      </c>
      <c r="G66" s="309" t="str">
        <f>IF(COUNTA($C67:$C77)=0,"      N/A","      "&amp;ROUND(COUNTIFS($G67:$G77,Menus!$A$6)/(COUNTA($C67:$C77)),2)*100&amp;"% Complete")</f>
        <v xml:space="preserve">      N/A</v>
      </c>
      <c r="H66" s="270"/>
    </row>
    <row r="67" spans="1:8" s="269" customFormat="1" ht="30.6" hidden="1" customHeight="1" outlineLevel="1">
      <c r="B67" s="192" t="s">
        <v>204</v>
      </c>
      <c r="C67" s="193"/>
      <c r="D67" s="194"/>
      <c r="E67" s="195"/>
      <c r="F67" s="195"/>
      <c r="G67" s="197"/>
      <c r="H67" s="198"/>
    </row>
    <row r="68" spans="1:8" s="269" customFormat="1" ht="30.6" hidden="1" customHeight="1" outlineLevel="1">
      <c r="B68" s="192" t="s">
        <v>205</v>
      </c>
      <c r="C68" s="193"/>
      <c r="D68" s="194"/>
      <c r="E68" s="195"/>
      <c r="F68" s="195"/>
      <c r="G68" s="197"/>
      <c r="H68" s="198"/>
    </row>
    <row r="69" spans="1:8" s="269" customFormat="1" ht="30.6" hidden="1" customHeight="1" outlineLevel="1">
      <c r="B69" s="192" t="s">
        <v>206</v>
      </c>
      <c r="C69" s="193"/>
      <c r="D69" s="194"/>
      <c r="E69" s="195"/>
      <c r="F69" s="195"/>
      <c r="G69" s="197"/>
      <c r="H69" s="198"/>
    </row>
    <row r="70" spans="1:8" s="269" customFormat="1" ht="30.6" hidden="1" customHeight="1" outlineLevel="1">
      <c r="B70" s="192" t="s">
        <v>207</v>
      </c>
      <c r="C70" s="193"/>
      <c r="D70" s="194"/>
      <c r="E70" s="195"/>
      <c r="F70" s="195"/>
      <c r="G70" s="197"/>
      <c r="H70" s="198"/>
    </row>
    <row r="71" spans="1:8" s="269" customFormat="1" ht="30.6" hidden="1" customHeight="1" outlineLevel="1">
      <c r="B71" s="192" t="s">
        <v>208</v>
      </c>
      <c r="C71" s="193"/>
      <c r="D71" s="194"/>
      <c r="E71" s="195"/>
      <c r="F71" s="195"/>
      <c r="G71" s="197"/>
      <c r="H71" s="198"/>
    </row>
    <row r="72" spans="1:8" s="269" customFormat="1" ht="30.6" hidden="1" customHeight="1" outlineLevel="1">
      <c r="B72" s="272" t="s">
        <v>209</v>
      </c>
      <c r="C72" s="193"/>
      <c r="D72" s="194"/>
      <c r="E72" s="195"/>
      <c r="F72" s="195"/>
      <c r="G72" s="197"/>
      <c r="H72" s="198"/>
    </row>
    <row r="73" spans="1:8" s="269" customFormat="1" ht="30.6" hidden="1" customHeight="1" outlineLevel="1">
      <c r="B73" s="272" t="s">
        <v>210</v>
      </c>
      <c r="C73" s="193"/>
      <c r="D73" s="194"/>
      <c r="E73" s="195"/>
      <c r="F73" s="195"/>
      <c r="G73" s="197"/>
      <c r="H73" s="198"/>
    </row>
    <row r="74" spans="1:8" s="269" customFormat="1" ht="30.6" hidden="1" customHeight="1" outlineLevel="1">
      <c r="B74" s="192" t="s">
        <v>211</v>
      </c>
      <c r="C74" s="193"/>
      <c r="D74" s="194"/>
      <c r="E74" s="195"/>
      <c r="F74" s="195"/>
      <c r="G74" s="197"/>
      <c r="H74" s="198"/>
    </row>
    <row r="75" spans="1:8" s="269" customFormat="1" ht="30.6" hidden="1" customHeight="1" outlineLevel="1">
      <c r="B75" s="192" t="s">
        <v>212</v>
      </c>
      <c r="C75" s="193"/>
      <c r="D75" s="194"/>
      <c r="E75" s="195"/>
      <c r="F75" s="195"/>
      <c r="G75" s="197"/>
      <c r="H75" s="198"/>
    </row>
    <row r="76" spans="1:8" s="269" customFormat="1" ht="30.6" hidden="1" customHeight="1" outlineLevel="1">
      <c r="A76" s="237"/>
      <c r="B76" s="192" t="s">
        <v>213</v>
      </c>
      <c r="C76" s="193"/>
      <c r="D76" s="194"/>
      <c r="E76" s="195"/>
      <c r="F76" s="195"/>
      <c r="G76" s="197"/>
      <c r="H76" s="198"/>
    </row>
    <row r="77" spans="1:8" s="269" customFormat="1" ht="30.6" customHeight="1" collapsed="1">
      <c r="B77" s="192"/>
      <c r="C77" s="193"/>
      <c r="D77" s="194"/>
      <c r="E77" s="195"/>
      <c r="F77" s="195"/>
      <c r="G77" s="197"/>
      <c r="H77" s="198"/>
    </row>
    <row r="78" spans="1:8" s="269" customFormat="1" ht="30.6" customHeight="1">
      <c r="B78" s="192">
        <v>7</v>
      </c>
      <c r="C78" s="305" t="s">
        <v>214</v>
      </c>
      <c r="D78" s="194"/>
      <c r="E78" s="271" t="str">
        <f ca="1">IF(COUNTA($C79:$C89)=0,"TBD",IF(COUNTBLANK(OFFSET(E79,0,0,COUNTA($C79:$C89),1))&gt;0,"TBD",MAX(E79:E89)))</f>
        <v>TBD</v>
      </c>
      <c r="F78" s="271" t="str">
        <f ca="1">IF(COUNTA($C79:$C89)=0,"TBD",IF(COUNT(OFFSET(F79,0,0,COUNTA($C79:$C89),1))&gt;0,MAX(F79:F89), "TBD"))</f>
        <v>TBD</v>
      </c>
      <c r="G78" s="309" t="str">
        <f>IF(COUNTA($C79:$C89)=0,"      N/A","      "&amp;ROUND(COUNTIFS($G79:$G89,Menus!$A$6)/(COUNTA($C79:$C89)),2)*100&amp;"% Complete")</f>
        <v xml:space="preserve">      N/A</v>
      </c>
      <c r="H78" s="270"/>
    </row>
    <row r="79" spans="1:8" s="269" customFormat="1" ht="30.6" hidden="1" customHeight="1" outlineLevel="1">
      <c r="B79" s="192" t="s">
        <v>215</v>
      </c>
      <c r="C79" s="193"/>
      <c r="D79" s="194"/>
      <c r="E79" s="195"/>
      <c r="F79" s="195"/>
      <c r="G79" s="197"/>
      <c r="H79" s="198"/>
    </row>
    <row r="80" spans="1:8" s="269" customFormat="1" ht="30.6" hidden="1" customHeight="1" outlineLevel="1">
      <c r="B80" s="192" t="s">
        <v>216</v>
      </c>
      <c r="C80" s="193"/>
      <c r="D80" s="194"/>
      <c r="E80" s="195"/>
      <c r="F80" s="195"/>
      <c r="G80" s="197"/>
      <c r="H80" s="198"/>
    </row>
    <row r="81" spans="1:8" s="269" customFormat="1" ht="30.6" hidden="1" customHeight="1" outlineLevel="1">
      <c r="B81" s="192" t="s">
        <v>217</v>
      </c>
      <c r="C81" s="193"/>
      <c r="D81" s="194"/>
      <c r="E81" s="195"/>
      <c r="F81" s="195"/>
      <c r="G81" s="197"/>
      <c r="H81" s="198"/>
    </row>
    <row r="82" spans="1:8" s="269" customFormat="1" ht="30.6" hidden="1" customHeight="1" outlineLevel="1">
      <c r="B82" s="192" t="s">
        <v>218</v>
      </c>
      <c r="C82" s="193"/>
      <c r="D82" s="194"/>
      <c r="E82" s="195"/>
      <c r="F82" s="195"/>
      <c r="G82" s="197"/>
      <c r="H82" s="198"/>
    </row>
    <row r="83" spans="1:8" s="269" customFormat="1" ht="30.6" hidden="1" customHeight="1" outlineLevel="1">
      <c r="B83" s="192" t="s">
        <v>219</v>
      </c>
      <c r="C83" s="193"/>
      <c r="D83" s="194"/>
      <c r="E83" s="195"/>
      <c r="F83" s="195"/>
      <c r="G83" s="197"/>
      <c r="H83" s="198"/>
    </row>
    <row r="84" spans="1:8" s="269" customFormat="1" ht="30.6" hidden="1" customHeight="1" outlineLevel="1">
      <c r="B84" s="272" t="s">
        <v>220</v>
      </c>
      <c r="C84" s="193"/>
      <c r="D84" s="194"/>
      <c r="E84" s="195"/>
      <c r="F84" s="195"/>
      <c r="G84" s="197"/>
      <c r="H84" s="198"/>
    </row>
    <row r="85" spans="1:8" s="269" customFormat="1" ht="30.6" hidden="1" customHeight="1" outlineLevel="1">
      <c r="B85" s="272" t="s">
        <v>221</v>
      </c>
      <c r="C85" s="193"/>
      <c r="D85" s="194"/>
      <c r="E85" s="195"/>
      <c r="F85" s="195"/>
      <c r="G85" s="197"/>
      <c r="H85" s="198"/>
    </row>
    <row r="86" spans="1:8" s="269" customFormat="1" ht="30.6" hidden="1" customHeight="1" outlineLevel="1">
      <c r="B86" s="192" t="s">
        <v>222</v>
      </c>
      <c r="C86" s="193"/>
      <c r="D86" s="194"/>
      <c r="E86" s="195"/>
      <c r="F86" s="195"/>
      <c r="G86" s="197"/>
      <c r="H86" s="198"/>
    </row>
    <row r="87" spans="1:8" s="269" customFormat="1" ht="30.6" hidden="1" customHeight="1" outlineLevel="1">
      <c r="B87" s="192" t="s">
        <v>223</v>
      </c>
      <c r="C87" s="193"/>
      <c r="D87" s="194"/>
      <c r="E87" s="195"/>
      <c r="F87" s="195"/>
      <c r="G87" s="197"/>
      <c r="H87" s="198"/>
    </row>
    <row r="88" spans="1:8" s="269" customFormat="1" ht="30.6" hidden="1" customHeight="1" outlineLevel="1">
      <c r="A88" s="237"/>
      <c r="B88" s="192" t="s">
        <v>224</v>
      </c>
      <c r="C88" s="193"/>
      <c r="D88" s="194"/>
      <c r="E88" s="195"/>
      <c r="F88" s="195"/>
      <c r="G88" s="197"/>
      <c r="H88" s="198"/>
    </row>
    <row r="89" spans="1:8" s="269" customFormat="1" ht="30.6" customHeight="1" collapsed="1">
      <c r="B89" s="192"/>
      <c r="C89" s="193"/>
      <c r="D89" s="194"/>
      <c r="E89" s="195"/>
      <c r="F89" s="195"/>
      <c r="G89" s="197"/>
      <c r="H89" s="198"/>
    </row>
    <row r="90" spans="1:8" s="269" customFormat="1" ht="30.6" customHeight="1">
      <c r="B90" s="192">
        <v>8</v>
      </c>
      <c r="C90" s="305" t="s">
        <v>225</v>
      </c>
      <c r="D90" s="194"/>
      <c r="E90" s="271" t="str">
        <f ca="1">IF(COUNTA($C91:$C101)=0,"TBD",IF(COUNTBLANK(OFFSET(E91,0,0,COUNTA($C91:$C101),1))&gt;0,"TBD",MAX(E91:E101)))</f>
        <v>TBD</v>
      </c>
      <c r="F90" s="271" t="str">
        <f ca="1">IF(COUNTA($C91:$C101)=0,"TBD",IF(COUNT(OFFSET(F91,0,0,COUNTA($C91:$C101),1))&gt;0,MAX(F91:F101), "TBD"))</f>
        <v>TBD</v>
      </c>
      <c r="G90" s="309" t="str">
        <f>IF(COUNTA($C91:$C101)=0,"      N/A","      "&amp;ROUND(COUNTIFS($G91:$G101,Menus!$A$6)/(COUNTA($C91:$C101)),2)*100&amp;"% Complete")</f>
        <v xml:space="preserve">      N/A</v>
      </c>
      <c r="H90" s="270"/>
    </row>
    <row r="91" spans="1:8" s="269" customFormat="1" ht="30.6" hidden="1" customHeight="1" outlineLevel="1">
      <c r="B91" s="192" t="s">
        <v>226</v>
      </c>
      <c r="C91" s="193"/>
      <c r="D91" s="194"/>
      <c r="E91" s="195"/>
      <c r="F91" s="195"/>
      <c r="G91" s="197"/>
      <c r="H91" s="198"/>
    </row>
    <row r="92" spans="1:8" s="269" customFormat="1" ht="30.6" hidden="1" customHeight="1" outlineLevel="1">
      <c r="B92" s="192" t="s">
        <v>227</v>
      </c>
      <c r="C92" s="193"/>
      <c r="D92" s="194"/>
      <c r="E92" s="195"/>
      <c r="F92" s="195"/>
      <c r="G92" s="197"/>
      <c r="H92" s="198"/>
    </row>
    <row r="93" spans="1:8" s="269" customFormat="1" ht="30.6" hidden="1" customHeight="1" outlineLevel="1">
      <c r="B93" s="192" t="s">
        <v>228</v>
      </c>
      <c r="C93" s="193"/>
      <c r="D93" s="194"/>
      <c r="E93" s="195"/>
      <c r="F93" s="195"/>
      <c r="G93" s="197"/>
      <c r="H93" s="198"/>
    </row>
    <row r="94" spans="1:8" s="269" customFormat="1" ht="30.6" hidden="1" customHeight="1" outlineLevel="1">
      <c r="B94" s="192" t="s">
        <v>229</v>
      </c>
      <c r="C94" s="193"/>
      <c r="D94" s="194"/>
      <c r="E94" s="195"/>
      <c r="F94" s="195"/>
      <c r="G94" s="197"/>
      <c r="H94" s="198"/>
    </row>
    <row r="95" spans="1:8" s="269" customFormat="1" ht="30.6" hidden="1" customHeight="1" outlineLevel="1">
      <c r="B95" s="192" t="s">
        <v>230</v>
      </c>
      <c r="C95" s="193"/>
      <c r="D95" s="194"/>
      <c r="E95" s="195"/>
      <c r="F95" s="195"/>
      <c r="G95" s="197"/>
      <c r="H95" s="198"/>
    </row>
    <row r="96" spans="1:8" s="269" customFormat="1" ht="30.6" hidden="1" customHeight="1" outlineLevel="1">
      <c r="B96" s="272" t="s">
        <v>231</v>
      </c>
      <c r="C96" s="193"/>
      <c r="D96" s="194"/>
      <c r="E96" s="195"/>
      <c r="F96" s="195"/>
      <c r="G96" s="197"/>
      <c r="H96" s="198"/>
    </row>
    <row r="97" spans="1:8" s="269" customFormat="1" ht="30.6" hidden="1" customHeight="1" outlineLevel="1">
      <c r="B97" s="272" t="s">
        <v>232</v>
      </c>
      <c r="C97" s="193"/>
      <c r="D97" s="194"/>
      <c r="E97" s="195"/>
      <c r="F97" s="195"/>
      <c r="G97" s="197"/>
      <c r="H97" s="198"/>
    </row>
    <row r="98" spans="1:8" s="269" customFormat="1" ht="30.6" hidden="1" customHeight="1" outlineLevel="1">
      <c r="B98" s="192" t="s">
        <v>233</v>
      </c>
      <c r="C98" s="193"/>
      <c r="D98" s="194"/>
      <c r="E98" s="195"/>
      <c r="F98" s="195"/>
      <c r="G98" s="197"/>
      <c r="H98" s="198"/>
    </row>
    <row r="99" spans="1:8" s="269" customFormat="1" ht="30.6" hidden="1" customHeight="1" outlineLevel="1">
      <c r="B99" s="192" t="s">
        <v>234</v>
      </c>
      <c r="C99" s="193"/>
      <c r="D99" s="194"/>
      <c r="E99" s="195"/>
      <c r="F99" s="195"/>
      <c r="G99" s="197"/>
      <c r="H99" s="198"/>
    </row>
    <row r="100" spans="1:8" s="269" customFormat="1" ht="30.6" hidden="1" customHeight="1" outlineLevel="1">
      <c r="A100" s="237"/>
      <c r="B100" s="192" t="s">
        <v>235</v>
      </c>
      <c r="C100" s="193"/>
      <c r="D100" s="194"/>
      <c r="E100" s="195"/>
      <c r="F100" s="195"/>
      <c r="G100" s="197"/>
      <c r="H100" s="198"/>
    </row>
    <row r="101" spans="1:8" s="269" customFormat="1" ht="30.6" customHeight="1" collapsed="1">
      <c r="B101" s="192"/>
      <c r="C101" s="193"/>
      <c r="D101" s="194"/>
      <c r="E101" s="195"/>
      <c r="F101" s="195"/>
      <c r="G101" s="197"/>
      <c r="H101" s="198"/>
    </row>
    <row r="102" spans="1:8" s="269" customFormat="1" ht="30.6" customHeight="1">
      <c r="B102" s="192">
        <v>9</v>
      </c>
      <c r="C102" s="305" t="s">
        <v>236</v>
      </c>
      <c r="D102" s="194"/>
      <c r="E102" s="271" t="str">
        <f ca="1">IF(COUNTA($C103:$C113)=0,"TBD",IF(COUNTBLANK(OFFSET(E103,0,0,COUNTA($C103:$C113),1))&gt;0,"TBD",MAX(E103:E113)))</f>
        <v>TBD</v>
      </c>
      <c r="F102" s="271" t="str">
        <f ca="1">IF(COUNTA($C103:$C113)=0,"TBD",IF(COUNT(OFFSET(F103,0,0,COUNTA($C103:$C113),1))&gt;0,MAX(F103:F113), "TBD"))</f>
        <v>TBD</v>
      </c>
      <c r="G102" s="309" t="str">
        <f>IF(COUNTA($C103:$C113)=0,"      N/A","      "&amp;ROUND(COUNTIFS($G103:$G113,Menus!$A$6)/(COUNTA($C103:$C113)),2)*100&amp;"% Complete")</f>
        <v xml:space="preserve">      N/A</v>
      </c>
      <c r="H102" s="270"/>
    </row>
    <row r="103" spans="1:8" s="269" customFormat="1" ht="30.6" hidden="1" customHeight="1" outlineLevel="1">
      <c r="B103" s="192" t="s">
        <v>237</v>
      </c>
      <c r="C103" s="193"/>
      <c r="D103" s="194"/>
      <c r="E103" s="195"/>
      <c r="F103" s="195"/>
      <c r="G103" s="197"/>
      <c r="H103" s="198"/>
    </row>
    <row r="104" spans="1:8" s="269" customFormat="1" ht="30.6" hidden="1" customHeight="1" outlineLevel="1">
      <c r="B104" s="192" t="s">
        <v>238</v>
      </c>
      <c r="C104" s="193"/>
      <c r="D104" s="194"/>
      <c r="E104" s="195"/>
      <c r="F104" s="195"/>
      <c r="G104" s="197"/>
      <c r="H104" s="198"/>
    </row>
    <row r="105" spans="1:8" s="269" customFormat="1" ht="30.6" hidden="1" customHeight="1" outlineLevel="1">
      <c r="B105" s="192" t="s">
        <v>239</v>
      </c>
      <c r="C105" s="193"/>
      <c r="D105" s="194"/>
      <c r="E105" s="195"/>
      <c r="F105" s="195"/>
      <c r="G105" s="197"/>
      <c r="H105" s="198"/>
    </row>
    <row r="106" spans="1:8" s="269" customFormat="1" ht="30.6" hidden="1" customHeight="1" outlineLevel="1">
      <c r="B106" s="192" t="s">
        <v>240</v>
      </c>
      <c r="C106" s="193"/>
      <c r="D106" s="194"/>
      <c r="E106" s="195"/>
      <c r="F106" s="195"/>
      <c r="G106" s="197"/>
      <c r="H106" s="198"/>
    </row>
    <row r="107" spans="1:8" s="269" customFormat="1" ht="30.6" hidden="1" customHeight="1" outlineLevel="1">
      <c r="B107" s="192" t="s">
        <v>241</v>
      </c>
      <c r="C107" s="193"/>
      <c r="D107" s="194"/>
      <c r="E107" s="195"/>
      <c r="F107" s="195"/>
      <c r="G107" s="197"/>
      <c r="H107" s="198"/>
    </row>
    <row r="108" spans="1:8" s="269" customFormat="1" ht="30.6" hidden="1" customHeight="1" outlineLevel="1">
      <c r="B108" s="272" t="s">
        <v>242</v>
      </c>
      <c r="C108" s="193"/>
      <c r="D108" s="194"/>
      <c r="E108" s="195"/>
      <c r="F108" s="195"/>
      <c r="G108" s="197"/>
      <c r="H108" s="198"/>
    </row>
    <row r="109" spans="1:8" s="269" customFormat="1" ht="30.6" hidden="1" customHeight="1" outlineLevel="1">
      <c r="B109" s="272" t="s">
        <v>243</v>
      </c>
      <c r="C109" s="193"/>
      <c r="D109" s="194"/>
      <c r="E109" s="195"/>
      <c r="F109" s="195"/>
      <c r="G109" s="197"/>
      <c r="H109" s="198"/>
    </row>
    <row r="110" spans="1:8" s="269" customFormat="1" ht="30.6" hidden="1" customHeight="1" outlineLevel="1">
      <c r="B110" s="192" t="s">
        <v>244</v>
      </c>
      <c r="C110" s="193"/>
      <c r="D110" s="194"/>
      <c r="E110" s="195"/>
      <c r="F110" s="195"/>
      <c r="G110" s="197"/>
      <c r="H110" s="198"/>
    </row>
    <row r="111" spans="1:8" s="269" customFormat="1" ht="30.6" hidden="1" customHeight="1" outlineLevel="1">
      <c r="B111" s="192" t="s">
        <v>245</v>
      </c>
      <c r="C111" s="193"/>
      <c r="D111" s="194"/>
      <c r="E111" s="195"/>
      <c r="F111" s="195"/>
      <c r="G111" s="197"/>
      <c r="H111" s="198"/>
    </row>
    <row r="112" spans="1:8" s="269" customFormat="1" ht="30.6" hidden="1" customHeight="1" outlineLevel="1">
      <c r="A112" s="237"/>
      <c r="B112" s="192" t="s">
        <v>246</v>
      </c>
      <c r="C112" s="193"/>
      <c r="D112" s="194"/>
      <c r="E112" s="195"/>
      <c r="F112" s="195"/>
      <c r="G112" s="197"/>
      <c r="H112" s="198"/>
    </row>
    <row r="113" spans="1:8" s="269" customFormat="1" ht="30.6" customHeight="1" collapsed="1">
      <c r="B113" s="192"/>
      <c r="C113" s="193"/>
      <c r="D113" s="194"/>
      <c r="E113" s="195"/>
      <c r="F113" s="306"/>
      <c r="G113" s="197"/>
      <c r="H113" s="198"/>
    </row>
    <row r="114" spans="1:8" s="269" customFormat="1" ht="30.6" customHeight="1">
      <c r="B114" s="192">
        <v>10</v>
      </c>
      <c r="C114" s="305" t="s">
        <v>247</v>
      </c>
      <c r="D114" s="194"/>
      <c r="E114" s="271" t="str">
        <f ca="1">IF(COUNTA($C115:$C125)=0,"TBD",IF(COUNTBLANK(OFFSET(E115,0,0,COUNTA($C115:$C125),1))&gt;0,"TBD",MAX(E115:E125)))</f>
        <v>TBD</v>
      </c>
      <c r="F114" s="271" t="str">
        <f ca="1">IF(COUNTA($C115:$C125)=0,"TBD",IF(COUNT(OFFSET(F115,0,0,COUNTA($C115:$C125),1))&gt;0,MAX(F115:F125), "TBD"))</f>
        <v>TBD</v>
      </c>
      <c r="G114" s="309" t="str">
        <f>IF(COUNTA($C115:$C125)=0,"      N/A","      "&amp;ROUND(COUNTIFS($G115:$G125,Menus!$A$6)/(COUNTA($C115:$C125)),2)*100&amp;"% Complete")</f>
        <v xml:space="preserve">      N/A</v>
      </c>
      <c r="H114" s="270"/>
    </row>
    <row r="115" spans="1:8" s="269" customFormat="1" ht="30.6" hidden="1" customHeight="1" outlineLevel="1">
      <c r="B115" s="192" t="s">
        <v>248</v>
      </c>
      <c r="C115" s="193"/>
      <c r="D115" s="194"/>
      <c r="E115" s="195"/>
      <c r="F115" s="195"/>
      <c r="G115" s="197"/>
      <c r="H115" s="198"/>
    </row>
    <row r="116" spans="1:8" s="269" customFormat="1" ht="30.6" hidden="1" customHeight="1" outlineLevel="1">
      <c r="B116" s="192" t="s">
        <v>249</v>
      </c>
      <c r="C116" s="193"/>
      <c r="D116" s="194"/>
      <c r="E116" s="195"/>
      <c r="F116" s="195"/>
      <c r="G116" s="197"/>
      <c r="H116" s="198"/>
    </row>
    <row r="117" spans="1:8" s="269" customFormat="1" ht="30.6" hidden="1" customHeight="1" outlineLevel="1">
      <c r="B117" s="192" t="s">
        <v>250</v>
      </c>
      <c r="C117" s="193"/>
      <c r="D117" s="194"/>
      <c r="E117" s="195"/>
      <c r="F117" s="195"/>
      <c r="G117" s="197"/>
      <c r="H117" s="198"/>
    </row>
    <row r="118" spans="1:8" s="269" customFormat="1" ht="30.6" hidden="1" customHeight="1" outlineLevel="1">
      <c r="B118" s="192" t="s">
        <v>251</v>
      </c>
      <c r="C118" s="193"/>
      <c r="D118" s="194"/>
      <c r="E118" s="195"/>
      <c r="F118" s="195"/>
      <c r="G118" s="197"/>
      <c r="H118" s="198"/>
    </row>
    <row r="119" spans="1:8" s="269" customFormat="1" ht="30.6" hidden="1" customHeight="1" outlineLevel="1">
      <c r="B119" s="192" t="s">
        <v>252</v>
      </c>
      <c r="C119" s="193"/>
      <c r="D119" s="194"/>
      <c r="E119" s="195"/>
      <c r="F119" s="195"/>
      <c r="G119" s="197"/>
      <c r="H119" s="198"/>
    </row>
    <row r="120" spans="1:8" s="269" customFormat="1" ht="30.6" hidden="1" customHeight="1" outlineLevel="1">
      <c r="B120" s="272" t="s">
        <v>253</v>
      </c>
      <c r="C120" s="193"/>
      <c r="D120" s="194"/>
      <c r="E120" s="195"/>
      <c r="F120" s="195"/>
      <c r="G120" s="197"/>
      <c r="H120" s="198"/>
    </row>
    <row r="121" spans="1:8" s="269" customFormat="1" ht="30.6" hidden="1" customHeight="1" outlineLevel="1">
      <c r="B121" s="272" t="s">
        <v>254</v>
      </c>
      <c r="C121" s="193"/>
      <c r="D121" s="194"/>
      <c r="E121" s="195"/>
      <c r="F121" s="195"/>
      <c r="G121" s="197"/>
      <c r="H121" s="198"/>
    </row>
    <row r="122" spans="1:8" s="269" customFormat="1" ht="30.6" hidden="1" customHeight="1" outlineLevel="1">
      <c r="B122" s="192" t="s">
        <v>255</v>
      </c>
      <c r="C122" s="193"/>
      <c r="D122" s="194"/>
      <c r="E122" s="195"/>
      <c r="F122" s="195"/>
      <c r="G122" s="197"/>
      <c r="H122" s="198"/>
    </row>
    <row r="123" spans="1:8" s="269" customFormat="1" ht="30.6" hidden="1" customHeight="1" outlineLevel="1">
      <c r="B123" s="192" t="s">
        <v>256</v>
      </c>
      <c r="C123" s="193"/>
      <c r="D123" s="194"/>
      <c r="E123" s="195"/>
      <c r="F123" s="195"/>
      <c r="G123" s="197"/>
      <c r="H123" s="198"/>
    </row>
    <row r="124" spans="1:8" s="269" customFormat="1" ht="30.6" hidden="1" customHeight="1" outlineLevel="1">
      <c r="A124" s="237"/>
      <c r="B124" s="192" t="s">
        <v>257</v>
      </c>
      <c r="C124" s="193"/>
      <c r="D124" s="194"/>
      <c r="E124" s="195"/>
      <c r="F124" s="195"/>
      <c r="G124" s="197"/>
      <c r="H124" s="198"/>
    </row>
    <row r="125" spans="1:8" s="269" customFormat="1" ht="30.6" customHeight="1" collapsed="1" thickBot="1">
      <c r="B125" s="199"/>
      <c r="C125" s="200"/>
      <c r="D125" s="201"/>
      <c r="E125" s="202"/>
      <c r="F125" s="202"/>
      <c r="G125" s="204"/>
      <c r="H125" s="205"/>
    </row>
    <row r="126" spans="1:8" ht="15.75">
      <c r="B126" s="273"/>
      <c r="C126" s="274"/>
      <c r="D126" s="274"/>
      <c r="E126" s="274"/>
      <c r="F126" s="275"/>
      <c r="G126" s="274"/>
      <c r="H126" s="274"/>
    </row>
    <row r="127" spans="1:8" ht="15.75">
      <c r="B127" s="273"/>
      <c r="C127" s="274"/>
      <c r="D127" s="274"/>
      <c r="E127" s="274"/>
      <c r="F127" s="275"/>
      <c r="G127" s="274"/>
      <c r="H127" s="274"/>
    </row>
    <row r="128" spans="1:8" ht="15.75">
      <c r="B128" s="273"/>
      <c r="C128" s="274"/>
      <c r="D128" s="274"/>
      <c r="E128" s="274"/>
      <c r="F128" s="275"/>
      <c r="G128" s="274"/>
      <c r="H128" s="274"/>
    </row>
    <row r="129" spans="2:8" ht="15.75">
      <c r="B129" s="273"/>
      <c r="C129" s="274"/>
      <c r="D129" s="274"/>
      <c r="E129" s="274"/>
      <c r="F129" s="275"/>
      <c r="G129" s="274"/>
      <c r="H129" s="274"/>
    </row>
    <row r="130" spans="2:8" ht="15.75">
      <c r="B130" s="273"/>
      <c r="C130" s="274"/>
      <c r="D130" s="274"/>
      <c r="E130" s="274"/>
      <c r="F130" s="275"/>
      <c r="G130" s="274"/>
      <c r="H130" s="274"/>
    </row>
    <row r="131" spans="2:8" ht="15.75">
      <c r="B131" s="273"/>
      <c r="C131" s="274"/>
      <c r="D131" s="274"/>
      <c r="E131" s="274"/>
      <c r="F131" s="275"/>
      <c r="G131" s="274"/>
      <c r="H131" s="274"/>
    </row>
    <row r="132" spans="2:8" ht="15.75">
      <c r="B132" s="273"/>
      <c r="C132" s="274"/>
      <c r="D132" s="274"/>
      <c r="E132" s="274"/>
      <c r="F132" s="275"/>
      <c r="G132" s="274"/>
      <c r="H132" s="274"/>
    </row>
    <row r="133" spans="2:8" ht="15.75">
      <c r="B133" s="273"/>
      <c r="C133" s="274"/>
      <c r="D133" s="274"/>
      <c r="E133" s="274"/>
      <c r="F133" s="275"/>
      <c r="G133" s="274"/>
      <c r="H133" s="274"/>
    </row>
    <row r="134" spans="2:8" ht="15.75">
      <c r="B134" s="273"/>
      <c r="C134" s="274"/>
      <c r="D134" s="274"/>
      <c r="E134" s="274"/>
      <c r="F134" s="275"/>
      <c r="G134" s="274"/>
      <c r="H134" s="274"/>
    </row>
    <row r="135" spans="2:8" ht="15.75">
      <c r="B135" s="273"/>
      <c r="C135" s="274"/>
      <c r="D135" s="274"/>
      <c r="E135" s="274"/>
      <c r="F135" s="275"/>
      <c r="G135" s="274"/>
      <c r="H135" s="274"/>
    </row>
    <row r="136" spans="2:8" ht="15.75">
      <c r="B136" s="273"/>
      <c r="C136" s="274"/>
      <c r="D136" s="274"/>
      <c r="E136" s="274"/>
      <c r="F136" s="275"/>
      <c r="G136" s="274"/>
      <c r="H136" s="274"/>
    </row>
    <row r="137" spans="2:8" ht="15.75">
      <c r="B137" s="273"/>
      <c r="C137" s="274"/>
      <c r="D137" s="274"/>
      <c r="E137" s="274"/>
      <c r="F137" s="275"/>
      <c r="G137" s="274"/>
      <c r="H137" s="274"/>
    </row>
    <row r="138" spans="2:8" ht="15.75">
      <c r="B138" s="273"/>
      <c r="C138" s="274"/>
      <c r="D138" s="274"/>
      <c r="E138" s="274"/>
      <c r="F138" s="275"/>
      <c r="G138" s="274"/>
      <c r="H138" s="274"/>
    </row>
    <row r="139" spans="2:8" ht="15.75">
      <c r="B139" s="273"/>
      <c r="C139" s="274"/>
      <c r="D139" s="274"/>
      <c r="E139" s="274"/>
      <c r="F139" s="275"/>
      <c r="G139" s="274"/>
      <c r="H139" s="274"/>
    </row>
    <row r="140" spans="2:8" ht="15.75">
      <c r="B140" s="273"/>
      <c r="C140" s="274"/>
      <c r="D140" s="274"/>
      <c r="E140" s="274"/>
      <c r="F140" s="275"/>
      <c r="G140" s="274"/>
      <c r="H140" s="274"/>
    </row>
    <row r="141" spans="2:8" ht="15.75">
      <c r="B141" s="273"/>
      <c r="C141" s="274"/>
      <c r="D141" s="274"/>
      <c r="E141" s="274"/>
      <c r="F141" s="275"/>
      <c r="G141" s="274"/>
      <c r="H141" s="274"/>
    </row>
    <row r="142" spans="2:8" ht="15.75">
      <c r="B142" s="273"/>
      <c r="C142" s="274"/>
      <c r="D142" s="274"/>
      <c r="E142" s="274"/>
      <c r="F142" s="275"/>
      <c r="G142" s="274"/>
      <c r="H142" s="274"/>
    </row>
    <row r="143" spans="2:8" ht="15.75">
      <c r="B143" s="273"/>
      <c r="C143" s="274"/>
      <c r="D143" s="274"/>
      <c r="E143" s="274"/>
      <c r="F143" s="275"/>
      <c r="G143" s="274"/>
      <c r="H143" s="274"/>
    </row>
    <row r="144" spans="2:8" ht="15.75">
      <c r="B144" s="273"/>
      <c r="C144" s="274"/>
      <c r="D144" s="274"/>
      <c r="E144" s="274"/>
      <c r="F144" s="275"/>
      <c r="G144" s="274"/>
      <c r="H144" s="274"/>
    </row>
    <row r="145" spans="2:8" ht="15.75">
      <c r="B145" s="273"/>
      <c r="C145" s="274"/>
      <c r="D145" s="274"/>
      <c r="E145" s="274"/>
      <c r="F145" s="275"/>
      <c r="G145" s="274"/>
      <c r="H145" s="274"/>
    </row>
    <row r="146" spans="2:8" ht="15.75">
      <c r="B146" s="273"/>
      <c r="C146" s="274"/>
      <c r="D146" s="274"/>
      <c r="E146" s="274"/>
      <c r="F146" s="275"/>
      <c r="G146" s="274"/>
      <c r="H146" s="274"/>
    </row>
    <row r="147" spans="2:8" ht="15.75">
      <c r="B147" s="273"/>
      <c r="C147" s="274"/>
      <c r="D147" s="274"/>
      <c r="E147" s="274"/>
      <c r="F147" s="275"/>
      <c r="G147" s="274"/>
      <c r="H147" s="274"/>
    </row>
    <row r="148" spans="2:8" ht="15.75">
      <c r="B148" s="273"/>
      <c r="C148" s="274"/>
      <c r="D148" s="274"/>
      <c r="E148" s="274"/>
      <c r="F148" s="275"/>
      <c r="G148" s="274"/>
      <c r="H148" s="274"/>
    </row>
    <row r="149" spans="2:8" ht="15.75">
      <c r="B149" s="273"/>
      <c r="C149" s="274"/>
      <c r="D149" s="274"/>
      <c r="E149" s="274"/>
      <c r="F149" s="275"/>
      <c r="G149" s="274"/>
      <c r="H149" s="274"/>
    </row>
    <row r="150" spans="2:8" ht="15.75">
      <c r="B150" s="273"/>
      <c r="C150" s="274"/>
      <c r="D150" s="274"/>
      <c r="E150" s="274"/>
      <c r="F150" s="275"/>
      <c r="G150" s="274"/>
      <c r="H150" s="274"/>
    </row>
    <row r="151" spans="2:8" ht="15.75">
      <c r="B151" s="273"/>
      <c r="C151" s="274"/>
      <c r="D151" s="274"/>
      <c r="E151" s="274"/>
      <c r="F151" s="275"/>
      <c r="G151" s="274"/>
      <c r="H151" s="274"/>
    </row>
    <row r="152" spans="2:8" ht="15.75">
      <c r="B152" s="273"/>
      <c r="C152" s="274"/>
      <c r="D152" s="274"/>
      <c r="E152" s="274"/>
      <c r="F152" s="275"/>
      <c r="G152" s="274"/>
      <c r="H152" s="274"/>
    </row>
    <row r="153" spans="2:8" ht="15.75">
      <c r="B153" s="273"/>
      <c r="C153" s="274"/>
      <c r="D153" s="274"/>
      <c r="E153" s="274"/>
      <c r="F153" s="275"/>
      <c r="G153" s="274"/>
      <c r="H153" s="274"/>
    </row>
    <row r="154" spans="2:8" ht="15.75">
      <c r="B154" s="273"/>
      <c r="C154" s="274"/>
      <c r="D154" s="274"/>
      <c r="E154" s="274"/>
      <c r="F154" s="275"/>
      <c r="G154" s="274"/>
      <c r="H154" s="274"/>
    </row>
    <row r="155" spans="2:8" ht="15.75">
      <c r="B155" s="273"/>
      <c r="C155" s="274"/>
      <c r="D155" s="274"/>
      <c r="E155" s="274"/>
      <c r="F155" s="275"/>
      <c r="G155" s="274"/>
      <c r="H155" s="274"/>
    </row>
  </sheetData>
  <mergeCells count="4">
    <mergeCell ref="B2:E4"/>
    <mergeCell ref="F2:H2"/>
    <mergeCell ref="G3:H3"/>
    <mergeCell ref="G4:H4"/>
  </mergeCells>
  <conditionalFormatting sqref="B59">
    <cfRule type="expression" dxfId="83" priority="179">
      <formula>#REF!&lt;&gt;""</formula>
    </cfRule>
    <cfRule type="expression" dxfId="82" priority="180">
      <formula>$C76&lt;&gt;""</formula>
    </cfRule>
  </conditionalFormatting>
  <conditionalFormatting sqref="B60">
    <cfRule type="expression" dxfId="81" priority="201">
      <formula>#REF!&lt;&gt;""</formula>
    </cfRule>
  </conditionalFormatting>
  <conditionalFormatting sqref="B60:B61">
    <cfRule type="expression" dxfId="80" priority="178">
      <formula>$C76&lt;&gt;""</formula>
    </cfRule>
  </conditionalFormatting>
  <conditionalFormatting sqref="B65 B68:B71">
    <cfRule type="expression" dxfId="79" priority="189">
      <formula>$C79&lt;&gt;""</formula>
    </cfRule>
  </conditionalFormatting>
  <conditionalFormatting sqref="B69:B70">
    <cfRule type="expression" dxfId="78" priority="175">
      <formula>$C79&lt;&gt;""</formula>
    </cfRule>
  </conditionalFormatting>
  <conditionalFormatting sqref="B70:B73">
    <cfRule type="expression" dxfId="77" priority="176">
      <formula>$C79&lt;&gt;""</formula>
    </cfRule>
  </conditionalFormatting>
  <conditionalFormatting sqref="B72:B73">
    <cfRule type="expression" dxfId="76" priority="174">
      <formula>$C80&lt;&gt;""</formula>
    </cfRule>
    <cfRule type="expression" dxfId="75" priority="185">
      <formula>$C82&lt;&gt;""</formula>
    </cfRule>
  </conditionalFormatting>
  <conditionalFormatting sqref="B80:B83">
    <cfRule type="expression" dxfId="74" priority="161">
      <formula>$C94&lt;&gt;""</formula>
    </cfRule>
  </conditionalFormatting>
  <conditionalFormatting sqref="B81:B82">
    <cfRule type="expression" dxfId="73" priority="156">
      <formula>$C91&lt;&gt;""</formula>
    </cfRule>
  </conditionalFormatting>
  <conditionalFormatting sqref="B82:B85">
    <cfRule type="expression" dxfId="72" priority="157">
      <formula>$C91&lt;&gt;""</formula>
    </cfRule>
  </conditionalFormatting>
  <conditionalFormatting sqref="B84:B85">
    <cfRule type="expression" dxfId="71" priority="155">
      <formula>$C92&lt;&gt;""</formula>
    </cfRule>
    <cfRule type="expression" dxfId="70" priority="159">
      <formula>$C94&lt;&gt;""</formula>
    </cfRule>
  </conditionalFormatting>
  <conditionalFormatting sqref="B92:B95">
    <cfRule type="expression" dxfId="69" priority="144">
      <formula>$C106&lt;&gt;""</formula>
    </cfRule>
  </conditionalFormatting>
  <conditionalFormatting sqref="B93:B94">
    <cfRule type="expression" dxfId="68" priority="139">
      <formula>$C103&lt;&gt;""</formula>
    </cfRule>
  </conditionalFormatting>
  <conditionalFormatting sqref="B94:B97">
    <cfRule type="expression" dxfId="67" priority="140">
      <formula>$C103&lt;&gt;""</formula>
    </cfRule>
  </conditionalFormatting>
  <conditionalFormatting sqref="B96:B97">
    <cfRule type="expression" dxfId="66" priority="142">
      <formula>$C106&lt;&gt;""</formula>
    </cfRule>
    <cfRule type="expression" dxfId="65" priority="138">
      <formula>$C104&lt;&gt;""</formula>
    </cfRule>
  </conditionalFormatting>
  <conditionalFormatting sqref="B104:B107">
    <cfRule type="expression" dxfId="64" priority="127">
      <formula>$C118&lt;&gt;""</formula>
    </cfRule>
  </conditionalFormatting>
  <conditionalFormatting sqref="B105:B106">
    <cfRule type="expression" dxfId="63" priority="122">
      <formula>$C115&lt;&gt;""</formula>
    </cfRule>
  </conditionalFormatting>
  <conditionalFormatting sqref="B106:B109">
    <cfRule type="expression" dxfId="62" priority="123">
      <formula>$C115&lt;&gt;""</formula>
    </cfRule>
  </conditionalFormatting>
  <conditionalFormatting sqref="B108:B109">
    <cfRule type="expression" dxfId="61" priority="125">
      <formula>$C118&lt;&gt;""</formula>
    </cfRule>
    <cfRule type="expression" dxfId="60" priority="121">
      <formula>$C116&lt;&gt;""</formula>
    </cfRule>
  </conditionalFormatting>
  <conditionalFormatting sqref="B116:B119">
    <cfRule type="expression" dxfId="59" priority="110">
      <formula>$C130&lt;&gt;""</formula>
    </cfRule>
  </conditionalFormatting>
  <conditionalFormatting sqref="B117:B118">
    <cfRule type="expression" dxfId="58" priority="105">
      <formula>$C127&lt;&gt;""</formula>
    </cfRule>
  </conditionalFormatting>
  <conditionalFormatting sqref="B118:B121">
    <cfRule type="expression" dxfId="57" priority="106">
      <formula>$C127&lt;&gt;""</formula>
    </cfRule>
  </conditionalFormatting>
  <conditionalFormatting sqref="B120:B121">
    <cfRule type="expression" dxfId="56" priority="108">
      <formula>$C130&lt;&gt;""</formula>
    </cfRule>
    <cfRule type="expression" dxfId="55" priority="104">
      <formula>$C128&lt;&gt;""</formula>
    </cfRule>
  </conditionalFormatting>
  <conditionalFormatting sqref="C8">
    <cfRule type="expression" dxfId="54" priority="99">
      <formula>$C13&lt;&gt;""</formula>
    </cfRule>
  </conditionalFormatting>
  <conditionalFormatting sqref="C9:F9 H9 C12:F12 H12">
    <cfRule type="expression" dxfId="53" priority="186">
      <formula>$C14&lt;&gt;""</formula>
    </cfRule>
  </conditionalFormatting>
  <conditionalFormatting sqref="C13:F13 H13">
    <cfRule type="expression" dxfId="52" priority="195">
      <formula>$C17&lt;&gt;""</formula>
    </cfRule>
  </conditionalFormatting>
  <conditionalFormatting sqref="C14:F15 H14:H15">
    <cfRule type="expression" dxfId="51" priority="187">
      <formula>$C16&lt;&gt;""</formula>
    </cfRule>
  </conditionalFormatting>
  <conditionalFormatting sqref="C16:F17 H16:H18">
    <cfRule type="expression" dxfId="50" priority="190">
      <formula>$C17&lt;&gt;""</formula>
    </cfRule>
  </conditionalFormatting>
  <conditionalFormatting sqref="C18:G18">
    <cfRule type="expression" dxfId="49" priority="9">
      <formula>$C19&lt;&gt;""</formula>
    </cfRule>
  </conditionalFormatting>
  <conditionalFormatting sqref="C6:H6">
    <cfRule type="expression" dxfId="48" priority="76">
      <formula>$C7&lt;&gt;""</formula>
    </cfRule>
  </conditionalFormatting>
  <conditionalFormatting sqref="C30:H30">
    <cfRule type="expression" dxfId="41" priority="8">
      <formula>$C31&lt;&gt;""</formula>
    </cfRule>
  </conditionalFormatting>
  <conditionalFormatting sqref="C42:H42">
    <cfRule type="expression" dxfId="37" priority="7">
      <formula>$C43&lt;&gt;""</formula>
    </cfRule>
  </conditionalFormatting>
  <conditionalFormatting sqref="C54:H54">
    <cfRule type="expression" dxfId="33" priority="6">
      <formula>$C55&lt;&gt;""</formula>
    </cfRule>
  </conditionalFormatting>
  <conditionalFormatting sqref="C66:H66">
    <cfRule type="expression" dxfId="29" priority="5">
      <formula>$C67&lt;&gt;""</formula>
    </cfRule>
  </conditionalFormatting>
  <conditionalFormatting sqref="C78:H78">
    <cfRule type="expression" dxfId="25" priority="4">
      <formula>$C79&lt;&gt;""</formula>
    </cfRule>
  </conditionalFormatting>
  <conditionalFormatting sqref="C90:H90">
    <cfRule type="expression" dxfId="21" priority="3">
      <formula>$C91&lt;&gt;""</formula>
    </cfRule>
  </conditionalFormatting>
  <conditionalFormatting sqref="C102:H102">
    <cfRule type="expression" dxfId="17" priority="2">
      <formula>$C103&lt;&gt;""</formula>
    </cfRule>
  </conditionalFormatting>
  <conditionalFormatting sqref="C114:H114">
    <cfRule type="expression" dxfId="13" priority="1">
      <formula>$C115&lt;&gt;""</formula>
    </cfRule>
  </conditionalFormatting>
  <conditionalFormatting sqref="D8:F8 H8 C10:F11 H10:H11">
    <cfRule type="expression" dxfId="9" priority="199">
      <formula>$C14&lt;&gt;""</formula>
    </cfRule>
  </conditionalFormatting>
  <pageMargins left="0.24" right="0.18" top="0.17" bottom="0.18" header="0.16" footer="0.2"/>
  <pageSetup scale="62" fitToHeight="0" orientation="landscape" r:id="rId1"/>
  <headerFooter alignWithMargins="0">
    <oddFooter>&amp;L&amp;F&amp;CPage &amp;P of &amp;N&amp;R&amp;D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0" stopIfTrue="1" id="{30898729-DC45-4CA3-9961-DFCA78D3A497}">
            <xm:f>OR($G7=Menus!$A$3,AND($G7=Menus!$A$1,$E7&lt;Menus!$B$1))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61" stopIfTrue="1" id="{523EA8EC-18EC-4214-9D6D-5B13BDAE5ABA}">
            <xm:f>OR($G7=Menus!$A$2,$G7=Menus!$A$5)</xm:f>
            <x14:dxf>
              <fill>
                <patternFill>
                  <bgColor rgb="FFFFFFC5"/>
                </patternFill>
              </fill>
            </x14:dxf>
          </x14:cfRule>
          <x14:cfRule type="expression" priority="62" stopIfTrue="1" id="{278AD1CD-A2C0-4BE6-9B38-D6C7C78CC9DC}">
            <xm:f>$G7=Menus!$A$6</xm:f>
            <x14:dxf>
              <fill>
                <patternFill>
                  <bgColor rgb="FFB7FFB7"/>
                </patternFill>
              </fill>
            </x14:dxf>
          </x14:cfRule>
          <xm:sqref>C7:H17</xm:sqref>
        </x14:conditionalFormatting>
        <x14:conditionalFormatting xmlns:xm="http://schemas.microsoft.com/office/excel/2006/main">
          <x14:cfRule type="expression" priority="59" stopIfTrue="1" id="{AC4507E6-4A66-4548-B776-EFD1AE97612F}">
            <xm:f>$G19=Menus!$A$6</xm:f>
            <x14:dxf>
              <fill>
                <patternFill>
                  <bgColor rgb="FFB7FFB7"/>
                </patternFill>
              </fill>
            </x14:dxf>
          </x14:cfRule>
          <x14:cfRule type="expression" priority="58" stopIfTrue="1" id="{574EA9B6-6B12-42E0-9E04-758A6290FFB6}">
            <xm:f>OR($G19=Menus!$A$2,$G19=Menus!$A$5)</xm:f>
            <x14:dxf>
              <fill>
                <patternFill>
                  <bgColor rgb="FFFFFFC5"/>
                </patternFill>
              </fill>
            </x14:dxf>
          </x14:cfRule>
          <x14:cfRule type="expression" priority="57" stopIfTrue="1" id="{2C173292-7B5B-482C-A999-4D9C0FAA942F}">
            <xm:f>OR($G19=Menus!$A$3,AND($G19=Menus!$A$1,$E19&lt;$L$2))</xm:f>
            <x14:dxf>
              <fill>
                <patternFill>
                  <bgColor theme="5" tint="0.79998168889431442"/>
                </patternFill>
              </fill>
            </x14:dxf>
          </x14:cfRule>
          <xm:sqref>C19:H29</xm:sqref>
        </x14:conditionalFormatting>
        <x14:conditionalFormatting xmlns:xm="http://schemas.microsoft.com/office/excel/2006/main">
          <x14:cfRule type="expression" priority="56" stopIfTrue="1" id="{68817F6B-86FD-4F0D-9EBA-D55AB91A6589}">
            <xm:f>$G31=Menus!$A$6</xm:f>
            <x14:dxf>
              <fill>
                <patternFill>
                  <bgColor rgb="FFB7FFB7"/>
                </patternFill>
              </fill>
            </x14:dxf>
          </x14:cfRule>
          <x14:cfRule type="expression" priority="55" stopIfTrue="1" id="{BFA51497-5D4F-414E-9518-062DC81F106A}">
            <xm:f>OR($G31=Menus!$A$2,$G31=Menus!$A$5)</xm:f>
            <x14:dxf>
              <fill>
                <patternFill>
                  <bgColor rgb="FFFFFFC5"/>
                </patternFill>
              </fill>
            </x14:dxf>
          </x14:cfRule>
          <x14:cfRule type="expression" priority="54" stopIfTrue="1" id="{F07ACD0F-3257-49A3-AFBE-4BFD62A91035}">
            <xm:f>OR($G31=Menus!$A$3,AND($G31=Menus!$A$1,$E31&lt;$L$2))</xm:f>
            <x14:dxf>
              <fill>
                <patternFill>
                  <bgColor theme="5" tint="0.79998168889431442"/>
                </patternFill>
              </fill>
            </x14:dxf>
          </x14:cfRule>
          <xm:sqref>C31:H41</xm:sqref>
        </x14:conditionalFormatting>
        <x14:conditionalFormatting xmlns:xm="http://schemas.microsoft.com/office/excel/2006/main">
          <x14:cfRule type="expression" priority="53" stopIfTrue="1" id="{2B7768EA-5BC8-4451-BACD-08FA382D2B3D}">
            <xm:f>$G43=Menus!$A$6</xm:f>
            <x14:dxf>
              <fill>
                <patternFill>
                  <bgColor rgb="FFB7FFB7"/>
                </patternFill>
              </fill>
            </x14:dxf>
          </x14:cfRule>
          <x14:cfRule type="expression" priority="52" stopIfTrue="1" id="{0AE7B113-54BD-4CB6-8DBA-EC80B1D7F942}">
            <xm:f>OR($G43=Menus!$A$2,$G43=Menus!$A$5)</xm:f>
            <x14:dxf>
              <fill>
                <patternFill>
                  <bgColor rgb="FFFFFFC5"/>
                </patternFill>
              </fill>
            </x14:dxf>
          </x14:cfRule>
          <x14:cfRule type="expression" priority="51" stopIfTrue="1" id="{A8608974-8858-4CB1-9813-A790AFCBF26E}">
            <xm:f>OR($G43=Menus!$A$3,AND($G43=Menus!$A$1,$E43&lt;$L$2))</xm:f>
            <x14:dxf>
              <fill>
                <patternFill>
                  <bgColor theme="5" tint="0.79998168889431442"/>
                </patternFill>
              </fill>
            </x14:dxf>
          </x14:cfRule>
          <xm:sqref>C43:H53</xm:sqref>
        </x14:conditionalFormatting>
        <x14:conditionalFormatting xmlns:xm="http://schemas.microsoft.com/office/excel/2006/main">
          <x14:cfRule type="expression" priority="50" stopIfTrue="1" id="{07E39CF3-EFA2-4044-A3C2-B8695D112935}">
            <xm:f>$G55=Menus!$A$6</xm:f>
            <x14:dxf>
              <fill>
                <patternFill>
                  <bgColor rgb="FFB7FFB7"/>
                </patternFill>
              </fill>
            </x14:dxf>
          </x14:cfRule>
          <x14:cfRule type="expression" priority="49" stopIfTrue="1" id="{BBD04472-432E-44D1-9B1B-2C078A0D3FD6}">
            <xm:f>OR($G55=Menus!$A$2,$G55=Menus!$A$5)</xm:f>
            <x14:dxf>
              <fill>
                <patternFill>
                  <bgColor rgb="FFFFFFC5"/>
                </patternFill>
              </fill>
            </x14:dxf>
          </x14:cfRule>
          <x14:cfRule type="expression" priority="48" stopIfTrue="1" id="{ED2CEFAA-5AB4-45A4-AE60-094BC6178FFE}">
            <xm:f>OR($G55=Menus!$A$3,AND($G55=Menus!$A$1,$E55&lt;$L$2))</xm:f>
            <x14:dxf>
              <fill>
                <patternFill>
                  <bgColor theme="5" tint="0.79998168889431442"/>
                </patternFill>
              </fill>
            </x14:dxf>
          </x14:cfRule>
          <xm:sqref>C55:H65</xm:sqref>
        </x14:conditionalFormatting>
        <x14:conditionalFormatting xmlns:xm="http://schemas.microsoft.com/office/excel/2006/main">
          <x14:cfRule type="expression" priority="47" stopIfTrue="1" id="{BB13BD14-B51E-440A-967D-35711D95A265}">
            <xm:f>$G67=Menus!$A$6</xm:f>
            <x14:dxf>
              <fill>
                <patternFill>
                  <bgColor rgb="FFB7FFB7"/>
                </patternFill>
              </fill>
            </x14:dxf>
          </x14:cfRule>
          <x14:cfRule type="expression" priority="46" stopIfTrue="1" id="{8556D451-0890-4F9A-A7C5-D82E0DFF5AD3}">
            <xm:f>OR($G67=Menus!$A$2,$G67=Menus!$A$5)</xm:f>
            <x14:dxf>
              <fill>
                <patternFill>
                  <bgColor rgb="FFFFFFC5"/>
                </patternFill>
              </fill>
            </x14:dxf>
          </x14:cfRule>
          <x14:cfRule type="expression" priority="45" stopIfTrue="1" id="{8A32646F-1AD3-4F20-8BC8-42EB7FF4AA98}">
            <xm:f>OR($G67=Menus!$A$3,AND($G67=Menus!$A$1,$E67&lt;$L$2))</xm:f>
            <x14:dxf>
              <fill>
                <patternFill>
                  <bgColor theme="5" tint="0.79998168889431442"/>
                </patternFill>
              </fill>
            </x14:dxf>
          </x14:cfRule>
          <xm:sqref>C67:H77</xm:sqref>
        </x14:conditionalFormatting>
        <x14:conditionalFormatting xmlns:xm="http://schemas.microsoft.com/office/excel/2006/main">
          <x14:cfRule type="expression" priority="43" stopIfTrue="1" id="{80CE8FE1-CEF7-4EF7-8384-33E625EAFDCC}">
            <xm:f>OR($G79=Menus!$A$2,$G79=Menus!$A$5)</xm:f>
            <x14:dxf>
              <fill>
                <patternFill>
                  <bgColor rgb="FFFFFFC5"/>
                </patternFill>
              </fill>
            </x14:dxf>
          </x14:cfRule>
          <x14:cfRule type="expression" priority="42" stopIfTrue="1" id="{9F00DC67-F549-420C-BFE3-433AF5B09AC5}">
            <xm:f>OR($G79=Menus!$A$3,AND($G79=Menus!$A$1,$E79&lt;$L$2))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44" stopIfTrue="1" id="{7C175781-36A8-45C1-A413-9B15D22C886E}">
            <xm:f>$G79=Menus!$A$6</xm:f>
            <x14:dxf>
              <fill>
                <patternFill>
                  <bgColor rgb="FFB7FFB7"/>
                </patternFill>
              </fill>
            </x14:dxf>
          </x14:cfRule>
          <xm:sqref>C79:H89</xm:sqref>
        </x14:conditionalFormatting>
        <x14:conditionalFormatting xmlns:xm="http://schemas.microsoft.com/office/excel/2006/main">
          <x14:cfRule type="expression" priority="40" stopIfTrue="1" id="{3E5E1404-F952-47CA-9C47-B25AC4C7E918}">
            <xm:f>OR($G91=Menus!$A$2,$G91=Menus!$A$5)</xm:f>
            <x14:dxf>
              <fill>
                <patternFill>
                  <bgColor rgb="FFFFFFC5"/>
                </patternFill>
              </fill>
            </x14:dxf>
          </x14:cfRule>
          <x14:cfRule type="expression" priority="39" stopIfTrue="1" id="{8839F3DE-9CF4-407A-A1BE-0767FCE0B477}">
            <xm:f>OR($G91=Menus!$A$3,AND($G91=Menus!$A$1,$E91&lt;$L$2))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41" stopIfTrue="1" id="{F2611F52-D81D-437B-9A68-5F90CCAAC450}">
            <xm:f>$G91=Menus!$A$6</xm:f>
            <x14:dxf>
              <fill>
                <patternFill>
                  <bgColor rgb="FFB7FFB7"/>
                </patternFill>
              </fill>
            </x14:dxf>
          </x14:cfRule>
          <xm:sqref>C91:H101</xm:sqref>
        </x14:conditionalFormatting>
        <x14:conditionalFormatting xmlns:xm="http://schemas.microsoft.com/office/excel/2006/main">
          <x14:cfRule type="expression" priority="36" stopIfTrue="1" id="{ECF0C756-D9FC-401C-9D2A-4B89C02B2FB4}">
            <xm:f>OR($G103=Menus!$A$3,AND($G103=Menus!$A$1,$E103&lt;$L$2))</xm:f>
            <x14:dxf>
              <fill>
                <patternFill>
                  <bgColor theme="5" tint="0.79998168889431442"/>
                </patternFill>
              </fill>
            </x14:dxf>
          </x14:cfRule>
          <x14:cfRule type="expression" priority="38" stopIfTrue="1" id="{A56AF7A9-4A76-43B5-8EDD-273FB4AB4AA3}">
            <xm:f>$G103=Menus!$A$6</xm:f>
            <x14:dxf>
              <fill>
                <patternFill>
                  <bgColor rgb="FFB7FFB7"/>
                </patternFill>
              </fill>
            </x14:dxf>
          </x14:cfRule>
          <x14:cfRule type="expression" priority="37" stopIfTrue="1" id="{3942123A-6BAB-45EC-81BD-6898156595AC}">
            <xm:f>OR($G103=Menus!$A$2,$G103=Menus!$A$5)</xm:f>
            <x14:dxf>
              <fill>
                <patternFill>
                  <bgColor rgb="FFFFFFC5"/>
                </patternFill>
              </fill>
            </x14:dxf>
          </x14:cfRule>
          <xm:sqref>C103:H113</xm:sqref>
        </x14:conditionalFormatting>
        <x14:conditionalFormatting xmlns:xm="http://schemas.microsoft.com/office/excel/2006/main">
          <x14:cfRule type="expression" priority="35" stopIfTrue="1" id="{1420340A-F9A9-4BA8-8A33-238984617BB1}">
            <xm:f>$G115=Menus!$A$6</xm:f>
            <x14:dxf>
              <fill>
                <patternFill>
                  <bgColor rgb="FFB7FFB7"/>
                </patternFill>
              </fill>
            </x14:dxf>
          </x14:cfRule>
          <x14:cfRule type="expression" priority="34" stopIfTrue="1" id="{30BD9535-FC77-47B2-A872-2AD9F3114D16}">
            <xm:f>OR($G115=Menus!$A$2,$G115=Menus!$A$5)</xm:f>
            <x14:dxf>
              <fill>
                <patternFill>
                  <bgColor rgb="FFFFFFC5"/>
                </patternFill>
              </fill>
            </x14:dxf>
          </x14:cfRule>
          <x14:cfRule type="expression" priority="33" stopIfTrue="1" id="{86575DE6-E950-45D2-8746-486996E79555}">
            <xm:f>OR($G115=Menus!$A$3,AND($G115=Menus!$A$1,$E115&lt;$L$2))</xm:f>
            <x14:dxf>
              <fill>
                <patternFill>
                  <bgColor theme="5" tint="0.79998168889431442"/>
                </patternFill>
              </fill>
            </x14:dxf>
          </x14:cfRule>
          <xm:sqref>C115:H125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5E50EE-316A-4765-97B0-362404DDBFA1}">
          <x14:formula1>
            <xm:f>Menus!$A$1:$A$6</xm:f>
          </x14:formula1>
          <xm:sqref>G7:G17 G19:G29 G31:G41 G43:G53 G55:G65 G67:G77 G79:G89 G91:G101 G103:G113 G115:G125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1C6D4-74D3-498A-A70A-6A294F479923}">
  <dimension ref="A1:D8"/>
  <sheetViews>
    <sheetView workbookViewId="0">
      <selection activeCell="A2" sqref="A2"/>
    </sheetView>
  </sheetViews>
  <sheetFormatPr defaultRowHeight="12.75"/>
  <cols>
    <col min="1" max="1" width="20.28515625" bestFit="1" customWidth="1"/>
    <col min="2" max="2" width="30.85546875" bestFit="1" customWidth="1"/>
    <col min="3" max="3" width="30.85546875" customWidth="1"/>
    <col min="4" max="4" width="88.7109375" bestFit="1" customWidth="1"/>
  </cols>
  <sheetData>
    <row r="1" spans="1:4">
      <c r="A1" s="324" t="s">
        <v>258</v>
      </c>
      <c r="B1" s="325" t="s">
        <v>259</v>
      </c>
      <c r="C1" s="325" t="s">
        <v>260</v>
      </c>
      <c r="D1" s="325" t="s">
        <v>261</v>
      </c>
    </row>
    <row r="2" spans="1:4">
      <c r="A2" s="326"/>
      <c r="B2" s="327"/>
      <c r="C2" s="327"/>
      <c r="D2" s="327"/>
    </row>
    <row r="3" spans="1:4">
      <c r="A3" s="326"/>
      <c r="B3" s="327"/>
      <c r="C3" s="327"/>
      <c r="D3" s="327"/>
    </row>
    <row r="4" spans="1:4">
      <c r="A4" s="326"/>
      <c r="B4" s="327"/>
      <c r="C4" s="327"/>
      <c r="D4" s="327"/>
    </row>
    <row r="5" spans="1:4">
      <c r="A5" s="326"/>
      <c r="B5" s="327"/>
      <c r="C5" s="327"/>
      <c r="D5" s="327"/>
    </row>
    <row r="6" spans="1:4">
      <c r="A6" s="326"/>
      <c r="B6" s="327"/>
      <c r="C6" s="327"/>
      <c r="D6" s="327"/>
    </row>
    <row r="7" spans="1:4">
      <c r="A7" s="326"/>
      <c r="B7" s="327"/>
      <c r="C7" s="327"/>
      <c r="D7" s="327"/>
    </row>
    <row r="8" spans="1:4">
      <c r="A8" s="326"/>
      <c r="B8" s="327"/>
      <c r="C8" s="327"/>
      <c r="D8" s="3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EA12-D2D3-4E83-8350-F3DE62A2E36B}">
  <dimension ref="A1:N35"/>
  <sheetViews>
    <sheetView zoomScaleNormal="100" zoomScaleSheetLayoutView="100" workbookViewId="0">
      <selection activeCell="P24" sqref="P24"/>
    </sheetView>
  </sheetViews>
  <sheetFormatPr defaultRowHeight="15"/>
  <cols>
    <col min="1" max="16384" width="9.140625" style="284"/>
  </cols>
  <sheetData>
    <row r="1" spans="1:14" ht="15" customHeight="1">
      <c r="A1" s="280"/>
      <c r="B1" s="281"/>
      <c r="C1" s="282"/>
      <c r="D1" s="401" t="s">
        <v>262</v>
      </c>
      <c r="E1" s="401"/>
      <c r="F1" s="401"/>
      <c r="G1" s="401"/>
      <c r="H1" s="401"/>
      <c r="I1" s="401"/>
      <c r="J1" s="401"/>
      <c r="K1" s="281"/>
      <c r="L1" s="281"/>
      <c r="M1" s="281"/>
      <c r="N1" s="283"/>
    </row>
    <row r="2" spans="1:14" ht="15" customHeight="1">
      <c r="A2" s="285"/>
      <c r="B2" s="286"/>
      <c r="C2" s="287"/>
      <c r="D2" s="402"/>
      <c r="E2" s="402"/>
      <c r="F2" s="402"/>
      <c r="G2" s="402"/>
      <c r="H2" s="402"/>
      <c r="I2" s="402"/>
      <c r="J2" s="402"/>
      <c r="K2" s="286"/>
      <c r="L2" s="286"/>
      <c r="M2" s="286"/>
      <c r="N2" s="288"/>
    </row>
    <row r="3" spans="1:14">
      <c r="A3" s="285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8"/>
    </row>
    <row r="4" spans="1:14" ht="18.75">
      <c r="A4" s="285"/>
      <c r="B4" s="289" t="s">
        <v>263</v>
      </c>
      <c r="C4" s="290"/>
      <c r="D4" s="290"/>
      <c r="E4" s="290"/>
      <c r="F4" s="403" t="s">
        <v>264</v>
      </c>
      <c r="G4" s="403"/>
      <c r="H4" s="291"/>
      <c r="I4" s="291"/>
      <c r="J4" s="291"/>
      <c r="K4" s="291"/>
      <c r="L4" s="291"/>
      <c r="M4" s="286"/>
      <c r="N4" s="288"/>
    </row>
    <row r="5" spans="1:14" ht="7.5" customHeight="1" thickBot="1">
      <c r="A5" s="285"/>
      <c r="B5" s="292"/>
      <c r="C5" s="292"/>
      <c r="D5" s="292"/>
      <c r="E5" s="292"/>
      <c r="F5" s="292"/>
      <c r="G5" s="292"/>
      <c r="H5" s="286"/>
      <c r="I5" s="286"/>
      <c r="J5" s="286"/>
      <c r="K5" s="286"/>
      <c r="L5" s="286"/>
      <c r="M5" s="286"/>
      <c r="N5" s="288"/>
    </row>
    <row r="6" spans="1:14" ht="9.75" customHeight="1">
      <c r="A6" s="404" t="s">
        <v>265</v>
      </c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6"/>
    </row>
    <row r="7" spans="1:14" ht="18.75">
      <c r="A7" s="285"/>
      <c r="B7" s="289" t="s">
        <v>266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407"/>
      <c r="N7" s="408"/>
    </row>
    <row r="8" spans="1:14" ht="6.75" customHeight="1" thickBot="1">
      <c r="A8" s="293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5"/>
    </row>
    <row r="9" spans="1:14" ht="12" customHeight="1">
      <c r="A9" s="296"/>
      <c r="B9" s="409" t="s">
        <v>267</v>
      </c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1"/>
    </row>
    <row r="10" spans="1:14" ht="15.75">
      <c r="A10" s="434" t="s">
        <v>268</v>
      </c>
      <c r="B10" s="297" t="s">
        <v>112</v>
      </c>
      <c r="C10" s="436" t="s">
        <v>269</v>
      </c>
      <c r="D10" s="436"/>
      <c r="E10" s="436"/>
      <c r="F10" s="436"/>
      <c r="G10" s="436"/>
      <c r="H10" s="436"/>
      <c r="I10" s="436"/>
      <c r="J10" s="436"/>
      <c r="K10" s="437" t="s">
        <v>270</v>
      </c>
      <c r="L10" s="437"/>
      <c r="M10" s="437" t="s">
        <v>131</v>
      </c>
      <c r="N10" s="438"/>
    </row>
    <row r="11" spans="1:14">
      <c r="A11" s="434"/>
      <c r="B11" s="298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5"/>
    </row>
    <row r="12" spans="1:14">
      <c r="A12" s="434"/>
      <c r="B12" s="298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5"/>
    </row>
    <row r="13" spans="1:14">
      <c r="A13" s="434"/>
      <c r="B13" s="298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5"/>
    </row>
    <row r="14" spans="1:14">
      <c r="A14" s="434"/>
      <c r="B14" s="298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5"/>
    </row>
    <row r="15" spans="1:14" ht="15.75" thickBot="1">
      <c r="A15" s="434"/>
      <c r="B15" s="29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40"/>
    </row>
    <row r="16" spans="1:14">
      <c r="A16" s="434"/>
      <c r="B16" s="441" t="s">
        <v>271</v>
      </c>
      <c r="C16" s="412"/>
      <c r="D16" s="412"/>
      <c r="E16" s="412"/>
      <c r="F16" s="412"/>
      <c r="G16" s="412"/>
      <c r="H16" s="300"/>
      <c r="I16" s="412" t="s">
        <v>272</v>
      </c>
      <c r="J16" s="412"/>
      <c r="K16" s="412"/>
      <c r="L16" s="412"/>
      <c r="M16" s="412"/>
      <c r="N16" s="413"/>
    </row>
    <row r="17" spans="1:14">
      <c r="A17" s="434"/>
      <c r="B17" s="416"/>
      <c r="C17" s="417"/>
      <c r="D17" s="417"/>
      <c r="E17" s="417"/>
      <c r="F17" s="417"/>
      <c r="G17" s="417"/>
      <c r="H17" s="301"/>
      <c r="I17" s="417"/>
      <c r="J17" s="417"/>
      <c r="K17" s="417"/>
      <c r="L17" s="417"/>
      <c r="M17" s="417"/>
      <c r="N17" s="420"/>
    </row>
    <row r="18" spans="1:14">
      <c r="A18" s="434"/>
      <c r="B18" s="416"/>
      <c r="C18" s="417"/>
      <c r="D18" s="417"/>
      <c r="E18" s="417"/>
      <c r="F18" s="417"/>
      <c r="G18" s="417"/>
      <c r="H18" s="301"/>
      <c r="I18" s="417"/>
      <c r="J18" s="417"/>
      <c r="K18" s="417"/>
      <c r="L18" s="417"/>
      <c r="M18" s="417"/>
      <c r="N18" s="420"/>
    </row>
    <row r="19" spans="1:14">
      <c r="A19" s="434"/>
      <c r="B19" s="416"/>
      <c r="C19" s="417"/>
      <c r="D19" s="417"/>
      <c r="E19" s="417"/>
      <c r="F19" s="417"/>
      <c r="G19" s="417"/>
      <c r="H19" s="301"/>
      <c r="I19" s="417"/>
      <c r="J19" s="417"/>
      <c r="K19" s="417"/>
      <c r="L19" s="417"/>
      <c r="M19" s="417"/>
      <c r="N19" s="420"/>
    </row>
    <row r="20" spans="1:14" ht="15.75" thickBot="1">
      <c r="A20" s="435"/>
      <c r="B20" s="418"/>
      <c r="C20" s="419"/>
      <c r="D20" s="419"/>
      <c r="E20" s="419"/>
      <c r="F20" s="419"/>
      <c r="G20" s="419"/>
      <c r="H20" s="302"/>
      <c r="I20" s="419"/>
      <c r="J20" s="419"/>
      <c r="K20" s="419"/>
      <c r="L20" s="419"/>
      <c r="M20" s="419"/>
      <c r="N20" s="421"/>
    </row>
    <row r="21" spans="1:14">
      <c r="A21" s="422" t="s">
        <v>273</v>
      </c>
      <c r="B21" s="409" t="s">
        <v>274</v>
      </c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1"/>
    </row>
    <row r="22" spans="1:14">
      <c r="A22" s="423"/>
      <c r="B22" s="425"/>
      <c r="C22" s="426"/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7"/>
    </row>
    <row r="23" spans="1:14">
      <c r="A23" s="423"/>
      <c r="B23" s="428"/>
      <c r="C23" s="429"/>
      <c r="D23" s="429"/>
      <c r="E23" s="429"/>
      <c r="F23" s="429"/>
      <c r="G23" s="429"/>
      <c r="H23" s="429"/>
      <c r="I23" s="429"/>
      <c r="J23" s="429"/>
      <c r="K23" s="429"/>
      <c r="L23" s="429"/>
      <c r="M23" s="429"/>
      <c r="N23" s="430"/>
    </row>
    <row r="24" spans="1:14">
      <c r="A24" s="423"/>
      <c r="B24" s="428"/>
      <c r="C24" s="429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30"/>
    </row>
    <row r="25" spans="1:14" ht="15.75" thickBot="1">
      <c r="A25" s="424"/>
      <c r="B25" s="431"/>
      <c r="C25" s="432"/>
      <c r="D25" s="432"/>
      <c r="E25" s="432"/>
      <c r="F25" s="432"/>
      <c r="G25" s="432"/>
      <c r="H25" s="432"/>
      <c r="I25" s="432"/>
      <c r="J25" s="432"/>
      <c r="K25" s="432"/>
      <c r="L25" s="432"/>
      <c r="M25" s="432"/>
      <c r="N25" s="433"/>
    </row>
    <row r="26" spans="1:14">
      <c r="A26" s="422" t="s">
        <v>275</v>
      </c>
      <c r="B26" s="409" t="s">
        <v>276</v>
      </c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1"/>
    </row>
    <row r="27" spans="1:14">
      <c r="A27" s="423"/>
      <c r="B27" s="425"/>
      <c r="C27" s="426"/>
      <c r="D27" s="426"/>
      <c r="E27" s="426"/>
      <c r="F27" s="426"/>
      <c r="G27" s="426"/>
      <c r="H27" s="426"/>
      <c r="I27" s="426"/>
      <c r="J27" s="426"/>
      <c r="K27" s="426"/>
      <c r="L27" s="426"/>
      <c r="M27" s="426"/>
      <c r="N27" s="427"/>
    </row>
    <row r="28" spans="1:14">
      <c r="A28" s="423"/>
      <c r="B28" s="428"/>
      <c r="C28" s="429"/>
      <c r="D28" s="429"/>
      <c r="E28" s="429"/>
      <c r="F28" s="429"/>
      <c r="G28" s="429"/>
      <c r="H28" s="429"/>
      <c r="I28" s="429"/>
      <c r="J28" s="429"/>
      <c r="K28" s="429"/>
      <c r="L28" s="429"/>
      <c r="M28" s="429"/>
      <c r="N28" s="430"/>
    </row>
    <row r="29" spans="1:14">
      <c r="A29" s="423"/>
      <c r="B29" s="428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30"/>
    </row>
    <row r="30" spans="1:14" ht="15.75" thickBot="1">
      <c r="A30" s="424"/>
      <c r="B30" s="431"/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3"/>
    </row>
    <row r="31" spans="1:14">
      <c r="A31" s="422" t="s">
        <v>277</v>
      </c>
      <c r="B31" s="410" t="s">
        <v>278</v>
      </c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1"/>
    </row>
    <row r="32" spans="1:14">
      <c r="A32" s="423"/>
      <c r="B32" s="442" t="s">
        <v>279</v>
      </c>
      <c r="C32" s="443"/>
      <c r="D32" s="443"/>
      <c r="E32" s="443"/>
      <c r="F32" s="444"/>
      <c r="G32" s="445" t="s">
        <v>280</v>
      </c>
      <c r="H32" s="446"/>
      <c r="I32" s="446"/>
      <c r="J32" s="446"/>
      <c r="K32" s="447"/>
      <c r="L32" s="448" t="s">
        <v>281</v>
      </c>
      <c r="M32" s="449"/>
      <c r="N32" s="450"/>
    </row>
    <row r="33" spans="1:14">
      <c r="A33" s="423"/>
      <c r="B33" s="429"/>
      <c r="C33" s="429"/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30"/>
    </row>
    <row r="34" spans="1:14">
      <c r="A34" s="423"/>
      <c r="B34" s="429"/>
      <c r="C34" s="429"/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30"/>
    </row>
    <row r="35" spans="1:14" ht="15.75" thickBot="1">
      <c r="A35" s="424"/>
      <c r="B35" s="432"/>
      <c r="C35" s="432"/>
      <c r="D35" s="432"/>
      <c r="E35" s="432"/>
      <c r="F35" s="432"/>
      <c r="G35" s="432"/>
      <c r="H35" s="432"/>
      <c r="I35" s="432"/>
      <c r="J35" s="432"/>
      <c r="K35" s="432"/>
      <c r="L35" s="432"/>
      <c r="M35" s="432"/>
      <c r="N35" s="433"/>
    </row>
  </sheetData>
  <mergeCells count="40">
    <mergeCell ref="A26:A30"/>
    <mergeCell ref="B26:N26"/>
    <mergeCell ref="B27:N30"/>
    <mergeCell ref="A31:A35"/>
    <mergeCell ref="B31:N31"/>
    <mergeCell ref="B32:F32"/>
    <mergeCell ref="G32:K32"/>
    <mergeCell ref="L32:N32"/>
    <mergeCell ref="B33:N35"/>
    <mergeCell ref="B17:G20"/>
    <mergeCell ref="I17:N20"/>
    <mergeCell ref="A21:A25"/>
    <mergeCell ref="B21:N21"/>
    <mergeCell ref="B22:N25"/>
    <mergeCell ref="A10:A20"/>
    <mergeCell ref="C10:J10"/>
    <mergeCell ref="K10:L10"/>
    <mergeCell ref="M10:N10"/>
    <mergeCell ref="C11:J11"/>
    <mergeCell ref="K11:L11"/>
    <mergeCell ref="M11:N11"/>
    <mergeCell ref="C15:J15"/>
    <mergeCell ref="K15:L15"/>
    <mergeCell ref="M15:N15"/>
    <mergeCell ref="B16:G16"/>
    <mergeCell ref="I16:N16"/>
    <mergeCell ref="K12:L12"/>
    <mergeCell ref="M12:N12"/>
    <mergeCell ref="C14:J14"/>
    <mergeCell ref="K14:L14"/>
    <mergeCell ref="M14:N14"/>
    <mergeCell ref="C13:J13"/>
    <mergeCell ref="K13:L13"/>
    <mergeCell ref="M13:N13"/>
    <mergeCell ref="C12:J12"/>
    <mergeCell ref="D1:J2"/>
    <mergeCell ref="F4:G4"/>
    <mergeCell ref="A6:N6"/>
    <mergeCell ref="M7:N7"/>
    <mergeCell ref="B9:N9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7d72a9-9cc0-4f0a-b862-1ac899b731ee">
      <Terms xmlns="http://schemas.microsoft.com/office/infopath/2007/PartnerControls"/>
    </lcf76f155ced4ddcb4097134ff3c332f>
    <TaxCatchAll xmlns="7a247d04-ad03-4864-b345-a7140c9e9a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D92843C85DA04DB4C9F3A3035232F2" ma:contentTypeVersion="14" ma:contentTypeDescription="Create a new document." ma:contentTypeScope="" ma:versionID="7cdc4759a3d06c54c6eafabc365a9bc7">
  <xsd:schema xmlns:xsd="http://www.w3.org/2001/XMLSchema" xmlns:xs="http://www.w3.org/2001/XMLSchema" xmlns:p="http://schemas.microsoft.com/office/2006/metadata/properties" xmlns:ns2="cf7d72a9-9cc0-4f0a-b862-1ac899b731ee" xmlns:ns3="7a247d04-ad03-4864-b345-a7140c9e9a4a" targetNamespace="http://schemas.microsoft.com/office/2006/metadata/properties" ma:root="true" ma:fieldsID="bd23c7d9caa319c8ab06a7065dfaac44" ns2:_="" ns3:_="">
    <xsd:import namespace="cf7d72a9-9cc0-4f0a-b862-1ac899b731ee"/>
    <xsd:import namespace="7a247d04-ad03-4864-b345-a7140c9e9a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d72a9-9cc0-4f0a-b862-1ac899b73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ae7b12a-1af8-4583-ad95-e20213c5ea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47d04-ad03-4864-b345-a7140c9e9a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774e64-1f05-4323-bc46-a4c02be85ed0}" ma:internalName="TaxCatchAll" ma:showField="CatchAllData" ma:web="7a247d04-ad03-4864-b345-a7140c9e9a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4F3317-E655-471C-86E4-586F5C439681}">
  <ds:schemaRefs>
    <ds:schemaRef ds:uri="http://schemas.microsoft.com/office/2006/metadata/properties"/>
    <ds:schemaRef ds:uri="http://schemas.microsoft.com/office/infopath/2007/PartnerControls"/>
    <ds:schemaRef ds:uri="cf7d72a9-9cc0-4f0a-b862-1ac899b731ee"/>
    <ds:schemaRef ds:uri="7a247d04-ad03-4864-b345-a7140c9e9a4a"/>
  </ds:schemaRefs>
</ds:datastoreItem>
</file>

<file path=customXml/itemProps2.xml><?xml version="1.0" encoding="utf-8"?>
<ds:datastoreItem xmlns:ds="http://schemas.openxmlformats.org/officeDocument/2006/customXml" ds:itemID="{992CF74F-0FCC-48D2-A97E-B856DCD21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7d72a9-9cc0-4f0a-b862-1ac899b731ee"/>
    <ds:schemaRef ds:uri="7a247d04-ad03-4864-b345-a7140c9e9a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0B8889-787B-44F4-86E6-50825F288E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Progress Report</vt:lpstr>
      <vt:lpstr>Workplan</vt:lpstr>
      <vt:lpstr>WWW Plan Exec Eval- Post-HO</vt:lpstr>
      <vt:lpstr>Gantt Chart</vt:lpstr>
      <vt:lpstr>Meeting Dates</vt:lpstr>
      <vt:lpstr>Communication Plan</vt:lpstr>
      <vt:lpstr>WWW Plan</vt:lpstr>
      <vt:lpstr>Just-Do-It List</vt:lpstr>
      <vt:lpstr>PDSA Test of Change</vt:lpstr>
      <vt:lpstr>Links Page</vt:lpstr>
      <vt:lpstr>WWW Plan Instructions</vt:lpstr>
      <vt:lpstr>Progress Report Example_FOCUS</vt:lpstr>
      <vt:lpstr>Progress Report Example_PDSA</vt:lpstr>
      <vt:lpstr>Menus</vt:lpstr>
      <vt:lpstr>Summary</vt:lpstr>
      <vt:lpstr>Change Requests</vt:lpstr>
      <vt:lpstr>Action Items and Issues </vt:lpstr>
      <vt:lpstr>'Progress Report'!Holidays</vt:lpstr>
      <vt:lpstr>Holidays</vt:lpstr>
      <vt:lpstr>'Action Items and Issues '!Print_Area</vt:lpstr>
      <vt:lpstr>'Change Requests'!Print_Area</vt:lpstr>
      <vt:lpstr>'Gantt Chart'!Print_Area</vt:lpstr>
      <vt:lpstr>'PDSA Test of Change'!Print_Area</vt:lpstr>
      <vt:lpstr>'Progress Report'!Print_Area</vt:lpstr>
      <vt:lpstr>Workplan!Print_Area</vt:lpstr>
      <vt:lpstr>'Change Requests'!Print_Titles</vt:lpstr>
      <vt:lpstr>Workplan!Print_Titles</vt:lpstr>
      <vt:lpstr>'Progress Report'!WeekRange</vt:lpstr>
      <vt:lpstr>WeekRange</vt:lpstr>
      <vt:lpstr>'Progress Report'!Workplan</vt:lpstr>
      <vt:lpstr>Workplan</vt:lpstr>
    </vt:vector>
  </TitlesOfParts>
  <Manager/>
  <Company>Mercy Medical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Negrete</dc:creator>
  <cp:keywords/>
  <dc:description/>
  <cp:lastModifiedBy>Bill Harrington</cp:lastModifiedBy>
  <cp:revision/>
  <dcterms:created xsi:type="dcterms:W3CDTF">2007-08-29T18:21:03Z</dcterms:created>
  <dcterms:modified xsi:type="dcterms:W3CDTF">2024-06-18T14:16:15Z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0x01010058D92843C85DA04DB4C9F3A3035232F2</vt:lpwstr>
  </property>
  <property fmtid="{D5CDD505-2E9C-101B-9397-08002B2CF9AE}" pid="3" name="MediaServiceImageTags">
    <vt:lpwstr/>
  </property>
</Properties>
</file>